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G:\Shared drives\Team Drive\Content Production\195. Table Naming Feature\Blog Post Assets\"/>
    </mc:Choice>
  </mc:AlternateContent>
  <xr:revisionPtr revIDLastSave="0" documentId="13_ncr:1_{94F1B586-84E4-4C55-B97B-3B9C46791051}" xr6:coauthVersionLast="47" xr6:coauthVersionMax="47" xr10:uidLastSave="{00000000-0000-0000-0000-000000000000}"/>
  <bookViews>
    <workbookView xWindow="-108" yWindow="-108" windowWidth="23256" windowHeight="13176" firstSheet="1" activeTab="2" xr2:uid="{00000000-000D-0000-FFFF-FFFF00000000}"/>
  </bookViews>
  <sheets>
    <sheet name="TOC" sheetId="10" r:id="rId1"/>
    <sheet name="Orders" sheetId="12" r:id="rId2"/>
    <sheet name="Table Dialogs" sheetId="14" r:id="rId3"/>
    <sheet name="Excel Tables Pros Cons" sheetId="2" r:id="rId4"/>
    <sheet name="Getting Started with Tables" sheetId="1" r:id="rId5"/>
    <sheet name="Formulas On Other Sheets" sheetId="4" r:id="rId6"/>
    <sheet name="Table Formula Tips" sheetId="5" r:id="rId7"/>
    <sheet name="VLOOKUP Region" sheetId="11" r:id="rId8"/>
    <sheet name="Regions" sheetId="7" r:id="rId9"/>
    <sheet name="MATCH Tables" sheetId="8" r:id="rId10"/>
    <sheet name="INDEX MATCH Tables" sheetId="9" r:id="rId11"/>
    <sheet name="Orders (2)" sheetId="13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" i="12" l="1"/>
  <c r="F4" i="11" a="1"/>
  <c r="C4" i="9"/>
  <c r="C5" i="9"/>
  <c r="C6" i="9"/>
  <c r="C7" i="9"/>
  <c r="C8" i="9"/>
  <c r="B13" i="9"/>
  <c r="C3" i="8" l="1"/>
  <c r="C8" i="8" s="1"/>
  <c r="C5" i="8" l="1"/>
  <c r="C6" i="8"/>
  <c r="C7" i="8"/>
  <c r="C10" i="8"/>
  <c r="C9" i="8"/>
  <c r="F13" i="5"/>
  <c r="G11" i="5"/>
  <c r="D8" i="1"/>
  <c r="E8" i="1"/>
  <c r="F7" i="5"/>
  <c r="F6" i="5"/>
  <c r="F5" i="5"/>
  <c r="F12" i="5" s="1"/>
  <c r="F4" i="5"/>
  <c r="F7" i="1"/>
  <c r="F4" i="1"/>
  <c r="F5" i="1"/>
  <c r="F6" i="1"/>
  <c r="B5" i="4" l="1"/>
  <c r="F11" i="5"/>
  <c r="F8" i="1"/>
  <c r="B4" i="4" s="1"/>
  <c r="F10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<sst xmlns="http://schemas.openxmlformats.org/spreadsheetml/2006/main" count="278" uniqueCount="117">
  <si>
    <t>Emp ID</t>
  </si>
  <si>
    <t>Name</t>
  </si>
  <si>
    <t>Region</t>
  </si>
  <si>
    <t>Sales</t>
  </si>
  <si>
    <t>DeRusha, Joe</t>
  </si>
  <si>
    <t>East</t>
  </si>
  <si>
    <t>De Pasquale, Richard</t>
  </si>
  <si>
    <t>Dobbert, Susan</t>
  </si>
  <si>
    <t>Dillard, Susan</t>
  </si>
  <si>
    <t>Dunton, Donna</t>
  </si>
  <si>
    <t>West</t>
  </si>
  <si>
    <t>De Vries, John</t>
  </si>
  <si>
    <t>De Sousa, Kristi</t>
  </si>
  <si>
    <t>Defonso, Daniel</t>
  </si>
  <si>
    <t>Advantages of Tables</t>
  </si>
  <si>
    <t>Disadvantage of Tables</t>
  </si>
  <si>
    <t>- Formulas are easier to read and write.</t>
  </si>
  <si>
    <t>- Auto extend to include new data.</t>
  </si>
  <si>
    <t>- No need for dynamic named ranges.</t>
  </si>
  <si>
    <t>- Work well with pivot tables.</t>
  </si>
  <si>
    <t>- Future of Excel with Power Pivot &amp; Power Query.</t>
  </si>
  <si>
    <t>- Not many users know how to use them.</t>
  </si>
  <si>
    <t>- Formulas auto fill entire column.</t>
  </si>
  <si>
    <t>- Structured Reference Formulas are a bit confusing at first.</t>
  </si>
  <si>
    <t>Retail Price</t>
  </si>
  <si>
    <t>Discount</t>
  </si>
  <si>
    <t>- Easy to move rows and columns (drag &amp; drop).</t>
  </si>
  <si>
    <t>Excel Tables - Pros &amp; Cons</t>
  </si>
  <si>
    <t>Total</t>
  </si>
  <si>
    <t>Net Price</t>
  </si>
  <si>
    <t>Structured Reference Formula:</t>
  </si>
  <si>
    <t>Standard Reference Formula:</t>
  </si>
  <si>
    <t>Table Formulas vs Standard Formulas</t>
  </si>
  <si>
    <t>Tips for Writing Table Formulas</t>
  </si>
  <si>
    <t>Select entire column:</t>
  </si>
  <si>
    <t>Type references:</t>
  </si>
  <si>
    <t>Reference all data:</t>
  </si>
  <si>
    <t>Reference Headers:</t>
  </si>
  <si>
    <t>Rename Table:</t>
  </si>
  <si>
    <t>Alt+J,T,A</t>
  </si>
  <si>
    <t>Question: What are the Discounts for Susan Dillard?</t>
  </si>
  <si>
    <t>Employee</t>
  </si>
  <si>
    <t>How to Use the MATCH Function with Tables</t>
  </si>
  <si>
    <t>How to Write INDEX/MATCH Formulas with Tables</t>
  </si>
  <si>
    <t>Table of Contents</t>
  </si>
  <si>
    <t>Excel Tables Pros Cons</t>
  </si>
  <si>
    <t>Getting Started with Tables</t>
  </si>
  <si>
    <t>Table Formulas vs Standard</t>
  </si>
  <si>
    <t>Formulas On Other Sheets</t>
  </si>
  <si>
    <t>Table Formula Tips</t>
  </si>
  <si>
    <t>VLOOKUP Tables</t>
  </si>
  <si>
    <t>Regions</t>
  </si>
  <si>
    <t>MATCH Tables</t>
  </si>
  <si>
    <t>INDEX MATCH Tables</t>
  </si>
  <si>
    <t>11212B3</t>
  </si>
  <si>
    <t>The Ultimate Lookup Formulas Course | Excel Campus</t>
  </si>
  <si>
    <t>Lookup Formulas with Excel Tables</t>
  </si>
  <si>
    <t xml:space="preserve">This Table of Contents was created in </t>
  </si>
  <si>
    <t>one click with the Tab Hound Add-in</t>
  </si>
  <si>
    <t>learn more</t>
  </si>
  <si>
    <t>Order ID</t>
  </si>
  <si>
    <t>Order Date</t>
  </si>
  <si>
    <t>Customer</t>
  </si>
  <si>
    <t>SO-1001</t>
  </si>
  <si>
    <t>Northstar Retail</t>
  </si>
  <si>
    <t>SO-1002</t>
  </si>
  <si>
    <t>Blue Ridge Market</t>
  </si>
  <si>
    <t>South</t>
  </si>
  <si>
    <t>SO-1003</t>
  </si>
  <si>
    <t>Summit Office Co.</t>
  </si>
  <si>
    <t>Midwest</t>
  </si>
  <si>
    <t>SO-1004</t>
  </si>
  <si>
    <t>Harbor Home Goods</t>
  </si>
  <si>
    <t>Northeast</t>
  </si>
  <si>
    <t>SO-1005</t>
  </si>
  <si>
    <t>Cedar Lane Supply</t>
  </si>
  <si>
    <t>SO-1006</t>
  </si>
  <si>
    <t>Maple Street Shop</t>
  </si>
  <si>
    <t>SO-1007</t>
  </si>
  <si>
    <t>Brightway Stores</t>
  </si>
  <si>
    <t>SO-1008</t>
  </si>
  <si>
    <t>Evergreen Traders</t>
  </si>
  <si>
    <t>SO-1009</t>
  </si>
  <si>
    <t>Pioneer Products</t>
  </si>
  <si>
    <t>SO-1010</t>
  </si>
  <si>
    <t>Silver Oak Retail</t>
  </si>
  <si>
    <t>SO-1011</t>
  </si>
  <si>
    <t>Redwood Distributors</t>
  </si>
  <si>
    <t>SO-1012</t>
  </si>
  <si>
    <t>Lakeside Essentials</t>
  </si>
  <si>
    <t>SO-1013</t>
  </si>
  <si>
    <t>Urban Corner Shop</t>
  </si>
  <si>
    <t>SO-1014</t>
  </si>
  <si>
    <t>Golden Field Market</t>
  </si>
  <si>
    <t>SO-1015</t>
  </si>
  <si>
    <t>Metroline Goods</t>
  </si>
  <si>
    <t>SO-1016</t>
  </si>
  <si>
    <t>Prairie View Supply</t>
  </si>
  <si>
    <t>SO-1017</t>
  </si>
  <si>
    <t>Coastal Cart</t>
  </si>
  <si>
    <t>SO-1018</t>
  </si>
  <si>
    <t>Grand Avenue Retail</t>
  </si>
  <si>
    <t>SO-1019</t>
  </si>
  <si>
    <t>Willow Creek Store</t>
  </si>
  <si>
    <t>SO-1020</t>
  </si>
  <si>
    <t>Beacon Hill Goods</t>
  </si>
  <si>
    <t>SO-1021</t>
  </si>
  <si>
    <t>Sunrise Merchants</t>
  </si>
  <si>
    <t>SO-1022</t>
  </si>
  <si>
    <t>Ironwood Trading</t>
  </si>
  <si>
    <t>SO-1023</t>
  </si>
  <si>
    <t>Parkside Products</t>
  </si>
  <si>
    <t>SO-1024</t>
  </si>
  <si>
    <t>Riverbend Retail</t>
  </si>
  <si>
    <t>SO-1025</t>
  </si>
  <si>
    <t>Oak &amp; Main Supply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</si>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</sst>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&quot;$&quot;#,##0.00"/>
  </numFmts>
  <fonts count="20" x14ac:knownFonts="1">
    <font>
      <sz val="1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sz val="14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9"/>
      <name val="Aptos Narrow"/>
      <family val="2"/>
      <scheme val="minor"/>
    </font>
    <font>
      <b/>
      <sz val="12"/>
      <color theme="5" tint="-0.24997711111789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0"/>
      <color theme="10"/>
      <name val="Aptos Narrow"/>
      <family val="2"/>
      <scheme val="minor"/>
    </font>
    <font>
      <sz val="10"/>
      <color rgb="FFFFFFFF"/>
      <name val="Aptos Narrow"/>
      <family val="2"/>
      <scheme val="minor"/>
    </font>
    <font>
      <sz val="11"/>
      <color rgb="FF404040"/>
      <name val="Calibri"/>
      <family val="2"/>
    </font>
    <font>
      <sz val="14"/>
      <color rgb="FF404040"/>
      <name val="Calibri"/>
      <family val="2"/>
    </font>
    <font>
      <u/>
      <sz val="9"/>
      <color theme="1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i/>
      <sz val="10"/>
      <color theme="1" tint="0.249977111117893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2EFDA"/>
        <bgColor rgb="FF000000"/>
      </patternFill>
    </fill>
  </fills>
  <borders count="9">
    <border>
      <left/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6"/>
      </left>
      <right style="medium">
        <color theme="6"/>
      </right>
      <top style="medium">
        <color theme="6"/>
      </top>
      <bottom style="medium">
        <color theme="6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/>
      <top/>
      <bottom style="thin">
        <color rgb="FFA9D08E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40">
    <xf numFmtId="0" fontId="0" fillId="0" borderId="0" xfId="0"/>
    <xf numFmtId="0" fontId="4" fillId="2" borderId="1" xfId="0" applyFont="1" applyFill="1" applyBorder="1"/>
    <xf numFmtId="0" fontId="5" fillId="2" borderId="1" xfId="0" applyFont="1" applyFill="1" applyBorder="1"/>
    <xf numFmtId="0" fontId="1" fillId="0" borderId="0" xfId="2"/>
    <xf numFmtId="0" fontId="1" fillId="0" borderId="2" xfId="2" applyBorder="1"/>
    <xf numFmtId="0" fontId="6" fillId="3" borderId="0" xfId="0" applyFont="1" applyFill="1"/>
    <xf numFmtId="0" fontId="1" fillId="3" borderId="0" xfId="2" applyFill="1"/>
    <xf numFmtId="41" fontId="1" fillId="0" borderId="4" xfId="3" applyFont="1" applyBorder="1"/>
    <xf numFmtId="0" fontId="1" fillId="0" borderId="0" xfId="2" applyAlignment="1">
      <alignment horizontal="left"/>
    </xf>
    <xf numFmtId="41" fontId="1" fillId="0" borderId="0" xfId="3" applyFont="1" applyFill="1" applyBorder="1"/>
    <xf numFmtId="0" fontId="3" fillId="0" borderId="0" xfId="2" applyFont="1"/>
    <xf numFmtId="164" fontId="1" fillId="0" borderId="0" xfId="1" applyNumberFormat="1" applyFont="1"/>
    <xf numFmtId="0" fontId="1" fillId="4" borderId="5" xfId="2" applyFill="1" applyBorder="1"/>
    <xf numFmtId="0" fontId="1" fillId="4" borderId="6" xfId="2" applyFill="1" applyBorder="1"/>
    <xf numFmtId="0" fontId="1" fillId="4" borderId="7" xfId="2" applyFill="1" applyBorder="1"/>
    <xf numFmtId="0" fontId="8" fillId="4" borderId="0" xfId="2" applyFont="1" applyFill="1"/>
    <xf numFmtId="0" fontId="1" fillId="4" borderId="0" xfId="2" applyFill="1"/>
    <xf numFmtId="0" fontId="1" fillId="4" borderId="0" xfId="2" quotePrefix="1" applyFill="1"/>
    <xf numFmtId="0" fontId="9" fillId="4" borderId="0" xfId="2" applyFont="1" applyFill="1"/>
    <xf numFmtId="0" fontId="1" fillId="0" borderId="4" xfId="2" applyBorder="1" applyAlignment="1">
      <alignment horizontal="left"/>
    </xf>
    <xf numFmtId="0" fontId="1" fillId="0" borderId="0" xfId="2" applyAlignment="1">
      <alignment horizontal="right"/>
    </xf>
    <xf numFmtId="164" fontId="1" fillId="0" borderId="0" xfId="1" applyNumberFormat="1" applyFont="1" applyBorder="1"/>
    <xf numFmtId="0" fontId="1" fillId="0" borderId="0" xfId="0" applyFont="1"/>
    <xf numFmtId="0" fontId="1" fillId="5" borderId="0" xfId="0" applyFont="1" applyFill="1"/>
    <xf numFmtId="41" fontId="1" fillId="0" borderId="0" xfId="0" applyNumberFormat="1" applyFont="1"/>
    <xf numFmtId="164" fontId="7" fillId="0" borderId="3" xfId="1" applyNumberFormat="1" applyFont="1" applyBorder="1"/>
    <xf numFmtId="0" fontId="10" fillId="0" borderId="0" xfId="0" applyFont="1"/>
    <xf numFmtId="0" fontId="0" fillId="0" borderId="0" xfId="0" applyAlignment="1">
      <alignment horizontal="left"/>
    </xf>
    <xf numFmtId="0" fontId="12" fillId="0" borderId="0" xfId="0" applyFont="1"/>
    <xf numFmtId="0" fontId="13" fillId="6" borderId="8" xfId="0" applyFont="1" applyFill="1" applyBorder="1"/>
    <xf numFmtId="0" fontId="14" fillId="6" borderId="8" xfId="0" applyFont="1" applyFill="1" applyBorder="1"/>
    <xf numFmtId="0" fontId="11" fillId="6" borderId="8" xfId="4" applyFill="1" applyBorder="1"/>
    <xf numFmtId="0" fontId="15" fillId="0" borderId="0" xfId="4" applyFont="1" applyAlignment="1">
      <alignment horizontal="left"/>
    </xf>
    <xf numFmtId="0" fontId="16" fillId="0" borderId="0" xfId="0" applyFont="1"/>
    <xf numFmtId="0" fontId="17" fillId="0" borderId="0" xfId="4" applyFont="1" applyAlignment="1">
      <alignment horizontal="left"/>
    </xf>
    <xf numFmtId="0" fontId="18" fillId="0" borderId="0" xfId="0" applyFont="1" applyAlignment="1">
      <alignment horizontal="left"/>
    </xf>
    <xf numFmtId="0" fontId="11" fillId="0" borderId="0" xfId="4" applyAlignment="1">
      <alignment horizontal="left"/>
    </xf>
    <xf numFmtId="14" fontId="0" fillId="0" borderId="0" xfId="0" applyNumberFormat="1"/>
    <xf numFmtId="165" fontId="0" fillId="0" borderId="0" xfId="0" applyNumberFormat="1"/>
    <xf numFmtId="0" fontId="19" fillId="0" borderId="0" xfId="0" applyFont="1"/>
  </cellXfs>
  <cellStyles count="5">
    <cellStyle name="Comma" xfId="1" builtinId="3"/>
    <cellStyle name="Comma [0] 2" xfId="3" xr:uid="{00000000-0005-0000-0000-000001000000}"/>
    <cellStyle name="Hyperlink" xfId="4" builtinId="8"/>
    <cellStyle name="Normal" xfId="0" builtinId="0"/>
    <cellStyle name="Normal 2" xfId="2" xr:uid="{00000000-0005-0000-0000-000004000000}"/>
  </cellStyles>
  <dxfs count="60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numFmt numFmtId="165" formatCode="&quot;$&quot;#,##0.00"/>
    </dxf>
    <dxf>
      <numFmt numFmtId="19" formatCode="m/d/yyyy"/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  <numFmt numFmtId="164" formatCode="_(* #,##0_);_(* \(#,##0\);_(* &quot;-&quot;??_);_(@_)"/>
    </dxf>
    <dxf>
      <numFmt numFmtId="33" formatCode="_(* #,##0_);_(* \(#,##0\);_(* &quot;-&quot;_);_(@_)"/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numFmt numFmtId="33" formatCode="_(* #,##0_);_(* \(#,##0\);_(* &quot;-&quot;_);_(@_)"/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  <numFmt numFmtId="33" formatCode="_(* #,##0_);_(* \(#,##0\);_(* &quot;-&quot;_);_(@_)"/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  <numFmt numFmtId="33" formatCode="_(* #,##0_);_(* \(#,##0\);_(* &quot;-&quot;_);_(@_)"/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  <numFmt numFmtId="33" formatCode="_(* #,##0_);_(* \(#,##0\);_(* &quot;-&quot;_);_(@_)"/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4" formatCode="_(* #,##0_);_(* \(#,##0\);_(* &quot;-&quot;??_);_(@_)"/>
    </dxf>
    <dxf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297180</xdr:colOff>
      <xdr:row>6</xdr:row>
      <xdr:rowOff>99060</xdr:rowOff>
    </xdr:from>
    <xdr:to>
      <xdr:col>17</xdr:col>
      <xdr:colOff>190500</xdr:colOff>
      <xdr:row>15</xdr:row>
      <xdr:rowOff>22860</xdr:rowOff>
    </xdr:to>
    <xdr:pic>
      <xdr:nvPicPr>
        <xdr:cNvPr id="2" name="Picture 1" descr="Create a List in Excel 2003 | Excel Semi Pro">
          <a:extLst>
            <a:ext uri="{FF2B5EF4-FFF2-40B4-BE49-F238E27FC236}">
              <a16:creationId xmlns:a16="http://schemas.microsoft.com/office/drawing/2014/main" id="{CB02CDD3-AD87-6912-C3C4-44929C6E33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717" t="36723" r="9132" b="7628"/>
        <a:stretch>
          <a:fillRect/>
        </a:stretch>
      </xdr:blipFill>
      <xdr:spPr bwMode="auto">
        <a:xfrm>
          <a:off x="8221980" y="1150620"/>
          <a:ext cx="2331720" cy="1501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6</xdr:row>
      <xdr:rowOff>99060</xdr:rowOff>
    </xdr:from>
    <xdr:to>
      <xdr:col>11</xdr:col>
      <xdr:colOff>449580</xdr:colOff>
      <xdr:row>15</xdr:row>
      <xdr:rowOff>30480</xdr:rowOff>
    </xdr:to>
    <xdr:pic>
      <xdr:nvPicPr>
        <xdr:cNvPr id="5" name="Picture 4" descr="Custom Row Formatting in Microsoft Excel 2007 and Microsoft Excel 2010 -  InterWorks">
          <a:extLst>
            <a:ext uri="{FF2B5EF4-FFF2-40B4-BE49-F238E27FC236}">
              <a16:creationId xmlns:a16="http://schemas.microsoft.com/office/drawing/2014/main" id="{0687BC76-1E15-563F-BFD8-22B38BAE0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1150620"/>
          <a:ext cx="2316480" cy="1508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586740</xdr:colOff>
      <xdr:row>4</xdr:row>
      <xdr:rowOff>22860</xdr:rowOff>
    </xdr:from>
    <xdr:to>
      <xdr:col>11</xdr:col>
      <xdr:colOff>419100</xdr:colOff>
      <xdr:row>6</xdr:row>
      <xdr:rowOff>60960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C1256073-4BA2-D897-C132-E281626C9F4F}"/>
            </a:ext>
          </a:extLst>
        </xdr:cNvPr>
        <xdr:cNvSpPr txBox="1"/>
      </xdr:nvSpPr>
      <xdr:spPr>
        <a:xfrm>
          <a:off x="4853940" y="723900"/>
          <a:ext cx="2270760" cy="3886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solidFill>
                <a:schemeClr val="accent3"/>
              </a:solidFill>
            </a:rPr>
            <a:t>Excel 2007</a:t>
          </a:r>
        </a:p>
      </xdr:txBody>
    </xdr:sp>
    <xdr:clientData/>
  </xdr:twoCellAnchor>
  <xdr:twoCellAnchor>
    <xdr:from>
      <xdr:col>13</xdr:col>
      <xdr:colOff>320040</xdr:colOff>
      <xdr:row>4</xdr:row>
      <xdr:rowOff>22860</xdr:rowOff>
    </xdr:from>
    <xdr:to>
      <xdr:col>17</xdr:col>
      <xdr:colOff>152400</xdr:colOff>
      <xdr:row>6</xdr:row>
      <xdr:rowOff>60960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1E6DDA3D-0366-3506-C8EB-4D8F652A6F72}"/>
            </a:ext>
          </a:extLst>
        </xdr:cNvPr>
        <xdr:cNvSpPr txBox="1"/>
      </xdr:nvSpPr>
      <xdr:spPr>
        <a:xfrm>
          <a:off x="8244840" y="723900"/>
          <a:ext cx="2270760" cy="3886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solidFill>
                <a:schemeClr val="accent3"/>
              </a:solidFill>
            </a:rPr>
            <a:t>Excel 2003</a:t>
          </a:r>
        </a:p>
      </xdr:txBody>
    </xdr:sp>
    <xdr:clientData/>
  </xdr:twoCellAnchor>
  <xdr:twoCellAnchor editAs="oneCell">
    <xdr:from>
      <xdr:col>1</xdr:col>
      <xdr:colOff>409214</xdr:colOff>
      <xdr:row>6</xdr:row>
      <xdr:rowOff>99060</xdr:rowOff>
    </xdr:from>
    <xdr:to>
      <xdr:col>5</xdr:col>
      <xdr:colOff>541020</xdr:colOff>
      <xdr:row>17</xdr:row>
      <xdr:rowOff>105218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467228A-DCB2-D287-01FE-1BE1924FE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8814" y="1150620"/>
          <a:ext cx="2570206" cy="1934018"/>
        </a:xfrm>
        <a:prstGeom prst="rect">
          <a:avLst/>
        </a:prstGeom>
      </xdr:spPr>
    </xdr:pic>
    <xdr:clientData/>
  </xdr:twoCellAnchor>
  <xdr:twoCellAnchor>
    <xdr:from>
      <xdr:col>1</xdr:col>
      <xdr:colOff>274320</xdr:colOff>
      <xdr:row>4</xdr:row>
      <xdr:rowOff>22860</xdr:rowOff>
    </xdr:from>
    <xdr:to>
      <xdr:col>6</xdr:col>
      <xdr:colOff>60960</xdr:colOff>
      <xdr:row>6</xdr:row>
      <xdr:rowOff>60960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7EADE79D-C8F5-7A4E-D783-56C368D5FF93}"/>
            </a:ext>
          </a:extLst>
        </xdr:cNvPr>
        <xdr:cNvSpPr txBox="1"/>
      </xdr:nvSpPr>
      <xdr:spPr>
        <a:xfrm>
          <a:off x="883920" y="723900"/>
          <a:ext cx="2834640" cy="3886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solidFill>
                <a:schemeClr val="accent3"/>
              </a:solidFill>
            </a:rPr>
            <a:t>2026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114300</xdr:colOff>
      <xdr:row>1</xdr:row>
      <xdr:rowOff>180975</xdr:rowOff>
    </xdr:from>
    <xdr:to>
      <xdr:col>5</xdr:col>
      <xdr:colOff>358775</xdr:colOff>
      <xdr:row>3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2300" y="438150"/>
          <a:ext cx="257175" cy="257175"/>
        </a:xfrm>
        <a:prstGeom prst="rect">
          <a:avLst/>
        </a:prstGeom>
      </xdr:spPr>
    </xdr:pic>
    <xdr:clientData/>
  </xdr:twoCellAnchor>
  <xdr:twoCellAnchor editAs="oneCell">
    <xdr:from>
      <xdr:col>5</xdr:col>
      <xdr:colOff>140475</xdr:colOff>
      <xdr:row>10</xdr:row>
      <xdr:rowOff>188100</xdr:rowOff>
    </xdr:from>
    <xdr:to>
      <xdr:col>6</xdr:col>
      <xdr:colOff>0</xdr:colOff>
      <xdr:row>12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3700" y="2169300"/>
          <a:ext cx="240525" cy="2405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</xdr:colOff>
      <xdr:row>13</xdr:row>
      <xdr:rowOff>76200</xdr:rowOff>
    </xdr:from>
    <xdr:to>
      <xdr:col>10</xdr:col>
      <xdr:colOff>399430</xdr:colOff>
      <xdr:row>19</xdr:row>
      <xdr:rowOff>57010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9425" y="2638425"/>
          <a:ext cx="4961905" cy="1123810"/>
        </a:xfrm>
        <a:prstGeom prst="rect">
          <a:avLst/>
        </a:prstGeom>
        <a:ln>
          <a:solidFill>
            <a:schemeClr val="tx1">
              <a:lumMod val="50000"/>
              <a:lumOff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41C54B4-0CC0-4643-863A-82C830D54314}" name="Table7" displayName="Table7" ref="A1:D26" totalsRowShown="0" headerRowDxfId="0">
  <autoFilter ref="A1:D26" xr:uid="{241C54B4-0CC0-4643-863A-82C830D54314}"/>
  <tableColumns count="4">
    <tableColumn id="1" xr3:uid="{778B65E1-78DA-4380-9D72-633FAE0D26FA}" name="Order ID"/>
    <tableColumn id="2" xr3:uid="{80DFB20F-F3FE-4BE9-8CEE-A9ACDEEE4720}" name="Order Date" dataDxfId="2"/>
    <tableColumn id="3" xr3:uid="{D6A966E0-5791-4A81-9F49-5254D7C4C82E}" name="Customer"/>
    <tableColumn id="4" xr3:uid="{0836FD1E-B70E-4CB7-9B20-9517131253FD}" name="Amount" dataDxfId="1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rdersTable" displayName="OrdersTable" ref="B3:D11" totalsRowShown="0" headerRowDxfId="54" dataDxfId="53">
  <autoFilter ref="B3:D11" xr:uid="{00000000-0009-0000-0100-000001000000}"/>
  <tableColumns count="3">
    <tableColumn id="1" xr3:uid="{00000000-0010-0000-0000-000001000000}" name="Emp ID" dataDxfId="52"/>
    <tableColumn id="2" xr3:uid="{00000000-0010-0000-0000-000002000000}" name="Name" dataDxfId="51"/>
    <tableColumn id="3" xr3:uid="{00000000-0010-0000-0000-000003000000}" name="Sales" dataDxfId="5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5" displayName="Table5" ref="B13:D16" totalsRowShown="0" headerRowDxfId="49" headerRowCellStyle="Normal 2">
  <autoFilter ref="B13:D16" xr:uid="{00000000-0009-0000-0100-000002000000}"/>
  <tableColumns count="3">
    <tableColumn id="1" xr3:uid="{00000000-0010-0000-0100-000001000000}" name="Emp ID" dataDxfId="48" dataCellStyle="Normal 2"/>
    <tableColumn id="2" xr3:uid="{00000000-0010-0000-0100-000002000000}" name="Name" dataCellStyle="Normal 2"/>
    <tableColumn id="3" xr3:uid="{00000000-0010-0000-0100-000003000000}" name="Sales" dataDxfId="47" dataCellStyle="Comma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Sales_Table" displayName="Sales_Table" ref="A3:F8" totalsRowCount="1" headerRowDxfId="46" dataDxfId="45" totalsRowDxfId="44">
  <autoFilter ref="A3:F7" xr:uid="{00000000-0009-0000-0100-000003000000}"/>
  <tableColumns count="6">
    <tableColumn id="1" xr3:uid="{00000000-0010-0000-0200-000001000000}" name="Emp ID" totalsRowLabel="Total" dataDxfId="43" totalsRowDxfId="42"/>
    <tableColumn id="2" xr3:uid="{00000000-0010-0000-0200-000002000000}" name="Name" dataDxfId="41" totalsRowDxfId="40" dataCellStyle="Normal 2"/>
    <tableColumn id="3" xr3:uid="{00000000-0010-0000-0200-000003000000}" name="Region" dataDxfId="39" totalsRowDxfId="38" dataCellStyle="Normal 2"/>
    <tableColumn id="4" xr3:uid="{00000000-0010-0000-0200-000004000000}" name="Retail Price" totalsRowFunction="sum" dataDxfId="37" totalsRowDxfId="36"/>
    <tableColumn id="5" xr3:uid="{00000000-0010-0000-0200-000005000000}" name="Discount" totalsRowFunction="sum" dataDxfId="35" totalsRowDxfId="34"/>
    <tableColumn id="6" xr3:uid="{00000000-0010-0000-0200-000006000000}" name="Net Price" totalsRowFunction="sum" dataDxfId="33" totalsRowDxfId="32" dataCellStyle="Comma">
      <calculatedColumnFormula>Sales_Table[[#This Row],[Retail Price]]-Sales_Table[[#This Row],[Discount]]</calculatedColumnFormula>
    </tableColumn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le72" displayName="Table72" ref="A3:F7" headerRowDxfId="31" dataDxfId="30" totalsRowDxfId="29">
  <autoFilter ref="A3:F7" xr:uid="{00000000-0009-0000-0100-000004000000}"/>
  <tableColumns count="6">
    <tableColumn id="1" xr3:uid="{00000000-0010-0000-0400-000001000000}" name="Emp ID" totalsRowLabel="Total" dataDxfId="28"/>
    <tableColumn id="2" xr3:uid="{00000000-0010-0000-0400-000002000000}" name="Name" dataDxfId="27" dataCellStyle="Normal 2"/>
    <tableColumn id="3" xr3:uid="{00000000-0010-0000-0400-000003000000}" name="Region" dataDxfId="26" dataCellStyle="Normal 2"/>
    <tableColumn id="4" xr3:uid="{00000000-0010-0000-0400-000004000000}" name="Retail Price" totalsRowFunction="sum" dataDxfId="25" totalsRowDxfId="24"/>
    <tableColumn id="5" xr3:uid="{00000000-0010-0000-0400-000005000000}" name="Discount" totalsRowFunction="sum" dataDxfId="23" totalsRowDxfId="22"/>
    <tableColumn id="6" xr3:uid="{00000000-0010-0000-0400-000006000000}" name="Net Price" dataDxfId="21" totalsRowDxfId="20" dataCellStyle="Comma">
      <calculatedColumnFormula>Table72[[#This Row],[Retail Price]]-Table72[[#This Row],[Discount]]</calculatedColumnFormula>
    </tableColumn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0B662D2-780E-4CED-BD29-238356F7FFB1}" name="Table12" displayName="Table12" ref="A1:C9" totalsRowShown="0" headerRowDxfId="59" dataDxfId="58">
  <autoFilter ref="A1:C9" xr:uid="{00000000-0009-0000-0100-000006000000}"/>
  <tableColumns count="3">
    <tableColumn id="1" xr3:uid="{CF7B3560-CF67-40BA-8307-E90BB6B3FAB4}" name="Emp ID" dataDxfId="57"/>
    <tableColumn id="2" xr3:uid="{3466670C-E9C4-44C9-8683-6B86B9524157}" name="Name" dataDxfId="56"/>
    <tableColumn id="3" xr3:uid="{F893A53E-2B07-4766-B05D-D3DC3045F5D0}" name="Region" dataDxfId="55"/>
  </tableColumns>
  <tableStyleInfo name="TableStyleLight10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Regions" displayName="Regions" ref="A1:B9" totalsRowShown="0" headerRowDxfId="19" dataDxfId="18">
  <autoFilter ref="A1:B9" xr:uid="{00000000-0009-0000-0100-000007000000}"/>
  <tableColumns count="2">
    <tableColumn id="1" xr3:uid="{00000000-0010-0000-0600-000001000000}" name="Employee" dataDxfId="17"/>
    <tableColumn id="2" xr3:uid="{00000000-0010-0000-0600-000002000000}" name="Region" dataDxfId="16" dataCellStyle="Normal 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3" displayName="Table3" ref="A4:D10" totalsRowShown="0" headerRowDxfId="15" dataDxfId="14">
  <autoFilter ref="A4:D10" xr:uid="{00000000-0009-0000-0100-000008000000}"/>
  <tableColumns count="4">
    <tableColumn id="1" xr3:uid="{00000000-0010-0000-0700-000001000000}" name="Emp ID" dataDxfId="13"/>
    <tableColumn id="2" xr3:uid="{00000000-0010-0000-0700-000002000000}" name="Name" dataDxfId="12"/>
    <tableColumn id="3" xr3:uid="{00000000-0010-0000-0700-000003000000}" name="Region" dataDxfId="11">
      <calculatedColumnFormula>VLOOKUP(Table3[[#This Row],[Name]],Regions[],$C$3,FALSE)</calculatedColumnFormula>
    </tableColumn>
    <tableColumn id="4" xr3:uid="{00000000-0010-0000-0700-000004000000}" name="Retail Price" dataDxfId="10"/>
  </tableColumns>
  <tableStyleInfo name="TableStyleLight10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1" displayName="Table1" ref="A3:E8" totalsRowShown="0" headerRowDxfId="9" dataDxfId="8">
  <autoFilter ref="A3:E8" xr:uid="{00000000-0009-0000-0100-000009000000}"/>
  <tableColumns count="5">
    <tableColumn id="1" xr3:uid="{00000000-0010-0000-0800-000001000000}" name="Emp ID" dataDxfId="7"/>
    <tableColumn id="2" xr3:uid="{00000000-0010-0000-0800-000002000000}" name="Name" dataDxfId="6"/>
    <tableColumn id="3" xr3:uid="{00000000-0010-0000-0800-000003000000}" name="Region" dataDxfId="5">
      <calculatedColumnFormula>VLOOKUP(Table1[[#This Row],[Name]],Regions[],2,FALSE)</calculatedColumnFormula>
    </tableColumn>
    <tableColumn id="4" xr3:uid="{00000000-0010-0000-0800-000004000000}" name="Retail Price" dataDxfId="4"/>
    <tableColumn id="5" xr3:uid="{00000000-0010-0000-0800-000005000000}" name="Discount" dataDxfId="3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16">
    <wetp:webextensionref xmlns:r="http://schemas.openxmlformats.org/officeDocument/2006/relationships" r:id="rId1"/>
  </wetp:taskpane>
  <wetp:taskpane dockstate="right" visibility="0" width="438" row="14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7A7E3BF9-F684-4ABB-BA9C-A8D7BA04412C}">
  <we:reference id="cba9fc06-6fc9-492e-9525-923870a3b909" version="2.0.0.0" store="EXCatalog" storeType="EXCatalog"/>
  <we:alternateReferences>
    <we:reference id="WA200010215" version="2.0.0.0" store="en-US" storeType="OMEX"/>
  </we:alternateReferences>
  <we:properties>
    <we:property name="bps.codex_control.document_id" value="&quot;37300e8a-b829-47f4-9ded-d5b9049d5c50&quot;"/>
  </we:properties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CB622D85-9216-4638-9863-F93F61A46760}">
  <we:reference id="29673e3c-d826-4f00-92ee-162334a52b1a" version="1.0.0.8" store="EXCatalog" storeType="EXCatalog"/>
  <we:alternateReferences>
    <we:reference id="WA200009404" version="1.0.0.8" store="en-US" storeType="OMEX"/>
  </we:alternateReferences>
  <we:properties>
    <we:property name="claude.fileId" value="&quot;ddf3ec7b-ec24-45fa-b6ac-8ab5c61e5452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xcelcampus.com/tab-hound" TargetMode="External"/><Relationship Id="rId2" Type="http://schemas.openxmlformats.org/officeDocument/2006/relationships/hyperlink" Target="http://learn.excelcampus.com/courses/ultimate-lookup-formulas/" TargetMode="External"/><Relationship Id="rId1" Type="http://schemas.openxmlformats.org/officeDocument/2006/relationships/hyperlink" Target="http://learn.excelcampus.com/courses/ultimate-lookup-formula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9"/>
  <sheetViews>
    <sheetView showGridLines="0" workbookViewId="0"/>
  </sheetViews>
  <sheetFormatPr defaultRowHeight="13.8" x14ac:dyDescent="0.3"/>
  <cols>
    <col min="1" max="2" width="4.109375" customWidth="1"/>
    <col min="3" max="3" width="25.33203125" style="27" customWidth="1"/>
    <col min="4" max="4" width="15.6640625" customWidth="1"/>
  </cols>
  <sheetData>
    <row r="1" spans="1:11" s="29" customFormat="1" ht="26.25" customHeight="1" x14ac:dyDescent="0.35">
      <c r="B1" s="30" t="s">
        <v>56</v>
      </c>
      <c r="F1" s="31" t="s">
        <v>55</v>
      </c>
      <c r="G1" s="31"/>
      <c r="H1" s="31"/>
      <c r="I1" s="31"/>
      <c r="J1" s="31"/>
      <c r="K1" s="31"/>
    </row>
    <row r="2" spans="1:11" x14ac:dyDescent="0.3">
      <c r="A2" s="28" t="s">
        <v>54</v>
      </c>
    </row>
    <row r="3" spans="1:11" ht="15.6" x14ac:dyDescent="0.3">
      <c r="B3" s="26" t="s">
        <v>44</v>
      </c>
    </row>
    <row r="4" spans="1:11" ht="14.4" x14ac:dyDescent="0.3">
      <c r="B4" s="33">
        <v>1</v>
      </c>
      <c r="C4" s="34" t="s">
        <v>45</v>
      </c>
    </row>
    <row r="5" spans="1:11" ht="14.4" x14ac:dyDescent="0.3">
      <c r="B5" s="33">
        <v>2</v>
      </c>
      <c r="C5" s="34" t="s">
        <v>46</v>
      </c>
    </row>
    <row r="6" spans="1:11" ht="14.4" x14ac:dyDescent="0.3">
      <c r="B6" s="33">
        <v>3</v>
      </c>
      <c r="C6" s="34" t="s">
        <v>47</v>
      </c>
    </row>
    <row r="7" spans="1:11" ht="14.4" x14ac:dyDescent="0.3">
      <c r="B7" s="33">
        <v>4</v>
      </c>
      <c r="C7" s="34" t="s">
        <v>48</v>
      </c>
    </row>
    <row r="8" spans="1:11" ht="14.4" x14ac:dyDescent="0.3">
      <c r="B8" s="33">
        <v>5</v>
      </c>
      <c r="C8" s="34" t="s">
        <v>49</v>
      </c>
    </row>
    <row r="9" spans="1:11" ht="14.4" x14ac:dyDescent="0.3">
      <c r="B9" s="33">
        <v>6</v>
      </c>
      <c r="C9" s="34" t="s">
        <v>50</v>
      </c>
    </row>
    <row r="10" spans="1:11" ht="14.4" x14ac:dyDescent="0.3">
      <c r="B10" s="33">
        <v>7</v>
      </c>
      <c r="C10" s="34" t="s">
        <v>51</v>
      </c>
    </row>
    <row r="11" spans="1:11" ht="14.4" x14ac:dyDescent="0.3">
      <c r="B11" s="33">
        <v>8</v>
      </c>
      <c r="C11" s="34" t="s">
        <v>52</v>
      </c>
    </row>
    <row r="12" spans="1:11" ht="14.4" x14ac:dyDescent="0.3">
      <c r="B12" s="33">
        <v>9</v>
      </c>
      <c r="C12" s="34" t="s">
        <v>53</v>
      </c>
    </row>
    <row r="13" spans="1:11" x14ac:dyDescent="0.3">
      <c r="C13" s="32"/>
    </row>
    <row r="17" spans="3:3" x14ac:dyDescent="0.3">
      <c r="C17" s="35" t="s">
        <v>57</v>
      </c>
    </row>
    <row r="18" spans="3:3" x14ac:dyDescent="0.3">
      <c r="C18" s="35" t="s">
        <v>58</v>
      </c>
    </row>
    <row r="19" spans="3:3" x14ac:dyDescent="0.3">
      <c r="C19" s="36" t="s">
        <v>59</v>
      </c>
    </row>
  </sheetData>
  <hyperlinks>
    <hyperlink ref="C4" location="'Excel Tables Pros Cons'!A1" display="'Excel Tables Pros Cons'!A1" xr:uid="{00000000-0004-0000-0000-000000000000}"/>
    <hyperlink ref="C5" location="'Getting Started with Tables'!A1" display="'Getting Started with Tables'!A1" xr:uid="{00000000-0004-0000-0000-000001000000}"/>
    <hyperlink ref="C6" location="'Table Formulas vs Standard'!A1" display="'Table Formulas vs Standard'!A1" xr:uid="{00000000-0004-0000-0000-000002000000}"/>
    <hyperlink ref="C7" location="'Formulas On Other Sheets'!A1" display="'Formulas On Other Sheets'!A1" xr:uid="{00000000-0004-0000-0000-000003000000}"/>
    <hyperlink ref="C8" location="'Table Formula Tips'!A1" display="'Table Formula Tips'!A1" xr:uid="{00000000-0004-0000-0000-000004000000}"/>
    <hyperlink ref="C9" location="'VLOOKUP Tables'!A1" display="'VLOOKUP Tables'!A1" xr:uid="{00000000-0004-0000-0000-000005000000}"/>
    <hyperlink ref="C10" location="'Regions'!A1" display="'Regions'!A1" xr:uid="{00000000-0004-0000-0000-000006000000}"/>
    <hyperlink ref="C11" location="'MATCH Tables'!A1" display="'MATCH Tables'!A1" xr:uid="{00000000-0004-0000-0000-000007000000}"/>
    <hyperlink ref="C12" location="'INDEX MATCH Tables'!A1" display="'INDEX MATCH Tables'!A1" xr:uid="{00000000-0004-0000-0000-000008000000}"/>
    <hyperlink ref="F1:I1" r:id="rId1" display="The VBA Pro Course from Excel Campus" xr:uid="{00000000-0004-0000-0000-000009000000}"/>
    <hyperlink ref="F1:K1" r:id="rId2" display="The Ultimate Lookup Formulas Course | Excel Campus" xr:uid="{00000000-0004-0000-0000-00000A000000}"/>
    <hyperlink ref="C19" r:id="rId3" xr:uid="{00000000-0004-0000-0000-00000B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2"/>
  <dimension ref="A1:D10"/>
  <sheetViews>
    <sheetView workbookViewId="0">
      <selection activeCell="A5" sqref="A5"/>
    </sheetView>
  </sheetViews>
  <sheetFormatPr defaultColWidth="9.109375" defaultRowHeight="14.4" x14ac:dyDescent="0.3"/>
  <cols>
    <col min="1" max="1" width="15" style="3" customWidth="1"/>
    <col min="2" max="2" width="19.6640625" style="3" customWidth="1"/>
    <col min="3" max="3" width="9.33203125" style="3" customWidth="1"/>
    <col min="4" max="4" width="13.109375" style="3" customWidth="1"/>
    <col min="5" max="6" width="9.109375" style="3"/>
    <col min="7" max="7" width="19.6640625" style="3" bestFit="1" customWidth="1"/>
    <col min="8" max="16384" width="9.109375" style="3"/>
  </cols>
  <sheetData>
    <row r="1" spans="1:4" s="2" customFormat="1" ht="20.25" customHeight="1" x14ac:dyDescent="0.35">
      <c r="A1" s="1" t="s">
        <v>42</v>
      </c>
    </row>
    <row r="2" spans="1:4" x14ac:dyDescent="0.3">
      <c r="A2" s="32" t="s">
        <v>44</v>
      </c>
    </row>
    <row r="3" spans="1:4" x14ac:dyDescent="0.3">
      <c r="C3" s="3">
        <f>MATCH(Regions[[#Headers],[Region]],Regions[#Headers],0)</f>
        <v>2</v>
      </c>
    </row>
    <row r="4" spans="1:4" x14ac:dyDescent="0.3">
      <c r="A4" s="3" t="s">
        <v>0</v>
      </c>
      <c r="B4" s="3" t="s">
        <v>1</v>
      </c>
      <c r="C4" s="3" t="s">
        <v>2</v>
      </c>
      <c r="D4" s="3" t="s">
        <v>24</v>
      </c>
    </row>
    <row r="5" spans="1:4" x14ac:dyDescent="0.3">
      <c r="A5" s="8">
        <v>10001</v>
      </c>
      <c r="B5" s="3" t="s">
        <v>4</v>
      </c>
      <c r="C5" s="3" t="str">
        <f>VLOOKUP(Table3[[#This Row],[Name]],Regions[],$C$3,FALSE)</f>
        <v>East</v>
      </c>
      <c r="D5" s="9">
        <v>100000</v>
      </c>
    </row>
    <row r="6" spans="1:4" x14ac:dyDescent="0.3">
      <c r="A6" s="8">
        <v>10002</v>
      </c>
      <c r="B6" s="3" t="s">
        <v>6</v>
      </c>
      <c r="C6" s="3" t="str">
        <f>VLOOKUP(Table3[[#This Row],[Name]],Regions[],$C$3,FALSE)</f>
        <v>East</v>
      </c>
      <c r="D6" s="9">
        <v>150000</v>
      </c>
    </row>
    <row r="7" spans="1:4" x14ac:dyDescent="0.3">
      <c r="A7" s="8">
        <v>10003</v>
      </c>
      <c r="B7" s="3" t="s">
        <v>7</v>
      </c>
      <c r="C7" s="3" t="str">
        <f>VLOOKUP(Table3[[#This Row],[Name]],Regions[],$C$3,FALSE)</f>
        <v>East</v>
      </c>
      <c r="D7" s="9">
        <v>200000</v>
      </c>
    </row>
    <row r="8" spans="1:4" x14ac:dyDescent="0.3">
      <c r="A8" s="8">
        <v>10004</v>
      </c>
      <c r="B8" s="3" t="s">
        <v>8</v>
      </c>
      <c r="C8" s="3" t="str">
        <f>VLOOKUP(Table3[[#This Row],[Name]],Regions[],$C$3,FALSE)</f>
        <v>East</v>
      </c>
      <c r="D8" s="9">
        <v>250000</v>
      </c>
    </row>
    <row r="9" spans="1:4" x14ac:dyDescent="0.3">
      <c r="A9" s="8">
        <v>10005</v>
      </c>
      <c r="B9" s="3" t="s">
        <v>9</v>
      </c>
      <c r="C9" s="3" t="str">
        <f>VLOOKUP(Table3[[#This Row],[Name]],Regions[],$C$3,FALSE)</f>
        <v>West</v>
      </c>
      <c r="D9" s="9">
        <v>300000</v>
      </c>
    </row>
    <row r="10" spans="1:4" x14ac:dyDescent="0.3">
      <c r="A10" s="8">
        <v>10006</v>
      </c>
      <c r="B10" s="3" t="s">
        <v>11</v>
      </c>
      <c r="C10" s="3" t="str">
        <f>VLOOKUP(Table3[[#This Row],[Name]],Regions[],$C$3,FALSE)</f>
        <v>West</v>
      </c>
      <c r="D10" s="9">
        <v>350000</v>
      </c>
    </row>
  </sheetData>
  <hyperlinks>
    <hyperlink ref="A2" location="'TOC'!A1" display="'TOC'!A1" xr:uid="{00000000-0004-0000-0800-000000000000}"/>
  </hyperlink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3"/>
  <dimension ref="A1:E13"/>
  <sheetViews>
    <sheetView workbookViewId="0">
      <selection activeCell="A4" sqref="A4:E8"/>
    </sheetView>
  </sheetViews>
  <sheetFormatPr defaultColWidth="9.109375" defaultRowHeight="14.4" x14ac:dyDescent="0.3"/>
  <cols>
    <col min="1" max="1" width="15" style="3" customWidth="1"/>
    <col min="2" max="2" width="19.6640625" style="3" customWidth="1"/>
    <col min="3" max="3" width="9.33203125" style="3" customWidth="1"/>
    <col min="4" max="4" width="13.109375" style="3" customWidth="1"/>
    <col min="5" max="5" width="10.88671875" style="3" customWidth="1"/>
    <col min="6" max="16384" width="9.109375" style="3"/>
  </cols>
  <sheetData>
    <row r="1" spans="1:5" s="2" customFormat="1" ht="20.25" customHeight="1" x14ac:dyDescent="0.35">
      <c r="A1" s="1" t="s">
        <v>43</v>
      </c>
    </row>
    <row r="2" spans="1:5" x14ac:dyDescent="0.3">
      <c r="A2" s="32" t="s">
        <v>44</v>
      </c>
    </row>
    <row r="3" spans="1:5" x14ac:dyDescent="0.3">
      <c r="A3" s="3" t="s">
        <v>0</v>
      </c>
      <c r="B3" s="3" t="s">
        <v>1</v>
      </c>
      <c r="C3" s="3" t="s">
        <v>2</v>
      </c>
      <c r="D3" s="3" t="s">
        <v>24</v>
      </c>
      <c r="E3" s="3" t="s">
        <v>25</v>
      </c>
    </row>
    <row r="4" spans="1:5" x14ac:dyDescent="0.3">
      <c r="A4" s="8">
        <v>10001</v>
      </c>
      <c r="B4" s="3" t="s">
        <v>4</v>
      </c>
      <c r="C4" s="3" t="str">
        <f>VLOOKUP(Table1[[#This Row],[Name]],Regions[],2,FALSE)</f>
        <v>East</v>
      </c>
      <c r="D4" s="9">
        <v>100000</v>
      </c>
      <c r="E4" s="9">
        <v>25000</v>
      </c>
    </row>
    <row r="5" spans="1:5" x14ac:dyDescent="0.3">
      <c r="A5" s="8">
        <v>10002</v>
      </c>
      <c r="B5" s="3" t="s">
        <v>6</v>
      </c>
      <c r="C5" s="3" t="str">
        <f>VLOOKUP(Table1[[#This Row],[Name]],Regions[],2,FALSE)</f>
        <v>East</v>
      </c>
      <c r="D5" s="9">
        <v>150000</v>
      </c>
      <c r="E5" s="9">
        <v>30000</v>
      </c>
    </row>
    <row r="6" spans="1:5" x14ac:dyDescent="0.3">
      <c r="A6" s="8">
        <v>10003</v>
      </c>
      <c r="B6" s="3" t="s">
        <v>7</v>
      </c>
      <c r="C6" s="3" t="str">
        <f>VLOOKUP(Table1[[#This Row],[Name]],Regions[],2,FALSE)</f>
        <v>East</v>
      </c>
      <c r="D6" s="9">
        <v>200000</v>
      </c>
      <c r="E6" s="9">
        <v>35000</v>
      </c>
    </row>
    <row r="7" spans="1:5" x14ac:dyDescent="0.3">
      <c r="A7" s="8">
        <v>10004</v>
      </c>
      <c r="B7" s="3" t="s">
        <v>8</v>
      </c>
      <c r="C7" s="3" t="str">
        <f>VLOOKUP(Table1[[#This Row],[Name]],Regions[],2,FALSE)</f>
        <v>East</v>
      </c>
      <c r="D7" s="9">
        <v>250000</v>
      </c>
      <c r="E7" s="9">
        <v>40000</v>
      </c>
    </row>
    <row r="8" spans="1:5" x14ac:dyDescent="0.3">
      <c r="A8" s="8">
        <v>10005</v>
      </c>
      <c r="B8" s="3" t="s">
        <v>9</v>
      </c>
      <c r="C8" s="3" t="str">
        <f>VLOOKUP(Table1[[#This Row],[Name]],Regions[],2,FALSE)</f>
        <v>West</v>
      </c>
      <c r="D8" s="9">
        <v>300000</v>
      </c>
      <c r="E8" s="9">
        <v>45000</v>
      </c>
    </row>
    <row r="11" spans="1:5" x14ac:dyDescent="0.3">
      <c r="A11" s="5" t="s">
        <v>40</v>
      </c>
      <c r="B11" s="6"/>
      <c r="C11" s="6"/>
      <c r="D11" s="6"/>
    </row>
    <row r="12" spans="1:5" ht="15" thickBot="1" x14ac:dyDescent="0.35"/>
    <row r="13" spans="1:5" ht="15" thickBot="1" x14ac:dyDescent="0.35">
      <c r="A13" s="4" t="s">
        <v>8</v>
      </c>
      <c r="B13" s="25">
        <f>INDEX(Table1[Discount],MATCH(A13,Table1[Name],0))</f>
        <v>40000</v>
      </c>
    </row>
  </sheetData>
  <hyperlinks>
    <hyperlink ref="A2" location="'TOC'!A1" display="'TOC'!A1" xr:uid="{00000000-0004-0000-0900-000000000000}"/>
  </hyperlinks>
  <pageMargins left="0.7" right="0.7" top="0.75" bottom="0.75" header="0.3" footer="0.3"/>
  <drawing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F2ADC-8BBF-4084-901F-0A775E66EEA9}">
  <dimension ref="A1:E26"/>
  <sheetViews>
    <sheetView workbookViewId="0"/>
  </sheetViews>
  <sheetFormatPr defaultRowHeight="13.8" x14ac:dyDescent="0.3"/>
  <cols>
    <col min="1" max="1" width="9.5546875" customWidth="1"/>
    <col min="2" max="2" width="11.44140625" customWidth="1"/>
    <col min="3" max="3" width="17.77734375" bestFit="1" customWidth="1"/>
    <col min="4" max="4" width="8.5546875" bestFit="1" customWidth="1"/>
    <col min="5" max="5" width="9" customWidth="1"/>
  </cols>
  <sheetData>
    <row r="1" spans="1:5" x14ac:dyDescent="0.3">
      <c r="A1" s="39" t="s">
        <v>60</v>
      </c>
      <c r="B1" s="39" t="s">
        <v>61</v>
      </c>
      <c r="C1" s="39" t="s">
        <v>62</v>
      </c>
      <c r="D1" s="39" t="s">
        <v>2</v>
      </c>
      <c r="E1" s="39" t="s">
        <v>116</v>
      </c>
    </row>
    <row r="2" spans="1:5" x14ac:dyDescent="0.3">
      <c r="A2" t="s">
        <v>63</v>
      </c>
      <c r="B2" s="37">
        <v>46030</v>
      </c>
      <c r="C2" t="s">
        <v>64</v>
      </c>
      <c r="D2" t="s">
        <v>10</v>
      </c>
      <c r="E2" s="38">
        <v>1248.5</v>
      </c>
    </row>
    <row r="3" spans="1:5" x14ac:dyDescent="0.3">
      <c r="A3" t="s">
        <v>65</v>
      </c>
      <c r="B3" s="37">
        <v>46041</v>
      </c>
      <c r="C3" t="s">
        <v>66</v>
      </c>
      <c r="D3" t="s">
        <v>67</v>
      </c>
      <c r="E3" s="38">
        <v>785.25</v>
      </c>
    </row>
    <row r="4" spans="1:5" x14ac:dyDescent="0.3">
      <c r="A4" t="s">
        <v>68</v>
      </c>
      <c r="B4" s="37">
        <v>46056</v>
      </c>
      <c r="C4" t="s">
        <v>69</v>
      </c>
      <c r="D4" t="s">
        <v>70</v>
      </c>
      <c r="E4" s="38">
        <v>2190</v>
      </c>
    </row>
    <row r="5" spans="1:5" x14ac:dyDescent="0.3">
      <c r="A5" t="s">
        <v>71</v>
      </c>
      <c r="B5" s="37">
        <v>46067</v>
      </c>
      <c r="C5" t="s">
        <v>72</v>
      </c>
      <c r="D5" t="s">
        <v>73</v>
      </c>
      <c r="E5" s="38">
        <v>642.75</v>
      </c>
    </row>
    <row r="6" spans="1:5" x14ac:dyDescent="0.3">
      <c r="A6" t="s">
        <v>74</v>
      </c>
      <c r="B6" s="37">
        <v>46080</v>
      </c>
      <c r="C6" t="s">
        <v>75</v>
      </c>
      <c r="D6" t="s">
        <v>10</v>
      </c>
      <c r="E6" s="38">
        <v>1535.4</v>
      </c>
    </row>
    <row r="7" spans="1:5" x14ac:dyDescent="0.3">
      <c r="A7" t="s">
        <v>76</v>
      </c>
      <c r="B7" s="37">
        <v>46086</v>
      </c>
      <c r="C7" t="s">
        <v>77</v>
      </c>
      <c r="D7" t="s">
        <v>70</v>
      </c>
      <c r="E7" s="38">
        <v>928.1</v>
      </c>
    </row>
    <row r="8" spans="1:5" x14ac:dyDescent="0.3">
      <c r="A8" t="s">
        <v>78</v>
      </c>
      <c r="B8" s="37">
        <v>46099</v>
      </c>
      <c r="C8" t="s">
        <v>79</v>
      </c>
      <c r="D8" t="s">
        <v>67</v>
      </c>
      <c r="E8" s="38">
        <v>2745.6</v>
      </c>
    </row>
    <row r="9" spans="1:5" x14ac:dyDescent="0.3">
      <c r="A9" t="s">
        <v>80</v>
      </c>
      <c r="B9" s="37">
        <v>46110</v>
      </c>
      <c r="C9" t="s">
        <v>81</v>
      </c>
      <c r="D9" t="s">
        <v>10</v>
      </c>
      <c r="E9" s="38">
        <v>1164.95</v>
      </c>
    </row>
    <row r="10" spans="1:5" x14ac:dyDescent="0.3">
      <c r="A10" t="s">
        <v>82</v>
      </c>
      <c r="B10" s="37">
        <v>46119</v>
      </c>
      <c r="C10" t="s">
        <v>83</v>
      </c>
      <c r="D10" t="s">
        <v>73</v>
      </c>
      <c r="E10" s="38">
        <v>498</v>
      </c>
    </row>
    <row r="11" spans="1:5" x14ac:dyDescent="0.3">
      <c r="A11" t="s">
        <v>84</v>
      </c>
      <c r="B11" s="37">
        <v>46133</v>
      </c>
      <c r="C11" t="s">
        <v>85</v>
      </c>
      <c r="D11" t="s">
        <v>67</v>
      </c>
      <c r="E11" s="38">
        <v>1876.35</v>
      </c>
    </row>
    <row r="12" spans="1:5" x14ac:dyDescent="0.3">
      <c r="A12" t="s">
        <v>86</v>
      </c>
      <c r="B12" s="37">
        <v>46144</v>
      </c>
      <c r="C12" t="s">
        <v>87</v>
      </c>
      <c r="D12" t="s">
        <v>10</v>
      </c>
      <c r="E12" s="38">
        <v>3210.8</v>
      </c>
    </row>
    <row r="13" spans="1:5" x14ac:dyDescent="0.3">
      <c r="A13" t="s">
        <v>88</v>
      </c>
      <c r="B13" s="37">
        <v>46158</v>
      </c>
      <c r="C13" t="s">
        <v>89</v>
      </c>
      <c r="D13" t="s">
        <v>70</v>
      </c>
      <c r="E13" s="38">
        <v>735.5</v>
      </c>
    </row>
    <row r="14" spans="1:5" x14ac:dyDescent="0.3">
      <c r="A14" t="s">
        <v>90</v>
      </c>
      <c r="B14" s="37">
        <v>46170</v>
      </c>
      <c r="C14" t="s">
        <v>91</v>
      </c>
      <c r="D14" t="s">
        <v>73</v>
      </c>
      <c r="E14" s="38">
        <v>1422.2</v>
      </c>
    </row>
    <row r="15" spans="1:5" x14ac:dyDescent="0.3">
      <c r="A15" t="s">
        <v>92</v>
      </c>
      <c r="B15" s="37">
        <v>46177</v>
      </c>
      <c r="C15" t="s">
        <v>93</v>
      </c>
      <c r="D15" t="s">
        <v>67</v>
      </c>
      <c r="E15" s="38">
        <v>965.75</v>
      </c>
    </row>
    <row r="16" spans="1:5" x14ac:dyDescent="0.3">
      <c r="A16" t="s">
        <v>94</v>
      </c>
      <c r="B16" s="37">
        <v>46190</v>
      </c>
      <c r="C16" t="s">
        <v>95</v>
      </c>
      <c r="D16" t="s">
        <v>73</v>
      </c>
      <c r="E16" s="38">
        <v>2548.9</v>
      </c>
    </row>
    <row r="17" spans="1:5" x14ac:dyDescent="0.3">
      <c r="A17" t="s">
        <v>96</v>
      </c>
      <c r="B17" s="37">
        <v>46199</v>
      </c>
      <c r="C17" t="s">
        <v>97</v>
      </c>
      <c r="D17" t="s">
        <v>70</v>
      </c>
      <c r="E17" s="38">
        <v>1089.3</v>
      </c>
    </row>
    <row r="18" spans="1:5" x14ac:dyDescent="0.3">
      <c r="A18" t="s">
        <v>98</v>
      </c>
      <c r="B18" s="37">
        <v>46206</v>
      </c>
      <c r="C18" t="s">
        <v>99</v>
      </c>
      <c r="D18" t="s">
        <v>10</v>
      </c>
      <c r="E18" s="38">
        <v>1764.45</v>
      </c>
    </row>
    <row r="19" spans="1:5" x14ac:dyDescent="0.3">
      <c r="A19" t="s">
        <v>100</v>
      </c>
      <c r="B19" s="37">
        <v>46214</v>
      </c>
      <c r="C19" t="s">
        <v>101</v>
      </c>
      <c r="D19" t="s">
        <v>67</v>
      </c>
      <c r="E19" s="38">
        <v>589.99</v>
      </c>
    </row>
    <row r="20" spans="1:5" x14ac:dyDescent="0.3">
      <c r="A20" t="s">
        <v>102</v>
      </c>
      <c r="B20" s="37">
        <v>46222</v>
      </c>
      <c r="C20" t="s">
        <v>103</v>
      </c>
      <c r="D20" t="s">
        <v>70</v>
      </c>
      <c r="E20" s="38">
        <v>1337.6</v>
      </c>
    </row>
    <row r="21" spans="1:5" x14ac:dyDescent="0.3">
      <c r="A21" t="s">
        <v>104</v>
      </c>
      <c r="B21" s="37">
        <v>46230</v>
      </c>
      <c r="C21" t="s">
        <v>105</v>
      </c>
      <c r="D21" t="s">
        <v>73</v>
      </c>
      <c r="E21" s="38">
        <v>2255.1</v>
      </c>
    </row>
    <row r="22" spans="1:5" x14ac:dyDescent="0.3">
      <c r="A22" t="s">
        <v>106</v>
      </c>
      <c r="B22" s="37">
        <v>46238</v>
      </c>
      <c r="C22" t="s">
        <v>107</v>
      </c>
      <c r="D22" t="s">
        <v>67</v>
      </c>
      <c r="E22" s="38">
        <v>812.4</v>
      </c>
    </row>
    <row r="23" spans="1:5" x14ac:dyDescent="0.3">
      <c r="A23" t="s">
        <v>108</v>
      </c>
      <c r="B23" s="37">
        <v>46246</v>
      </c>
      <c r="C23" t="s">
        <v>109</v>
      </c>
      <c r="D23" t="s">
        <v>10</v>
      </c>
      <c r="E23" s="38">
        <v>2940.75</v>
      </c>
    </row>
    <row r="24" spans="1:5" x14ac:dyDescent="0.3">
      <c r="A24" t="s">
        <v>110</v>
      </c>
      <c r="B24" s="37">
        <v>46254</v>
      </c>
      <c r="C24" t="s">
        <v>111</v>
      </c>
      <c r="D24" t="s">
        <v>73</v>
      </c>
      <c r="E24" s="38">
        <v>1045</v>
      </c>
    </row>
    <row r="25" spans="1:5" x14ac:dyDescent="0.3">
      <c r="A25" t="s">
        <v>112</v>
      </c>
      <c r="B25" s="37">
        <v>46262</v>
      </c>
      <c r="C25" t="s">
        <v>113</v>
      </c>
      <c r="D25" t="s">
        <v>70</v>
      </c>
      <c r="E25" s="38">
        <v>1688.25</v>
      </c>
    </row>
    <row r="26" spans="1:5" x14ac:dyDescent="0.3">
      <c r="A26" t="s">
        <v>114</v>
      </c>
      <c r="B26" s="37">
        <v>46267</v>
      </c>
      <c r="C26" t="s">
        <v>115</v>
      </c>
      <c r="D26" t="s">
        <v>10</v>
      </c>
      <c r="E26" s="38">
        <v>2375.9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22B5D-A400-425D-AA6D-B7D8311EFCC9}">
  <dimension ref="A1:G26"/>
  <sheetViews>
    <sheetView workbookViewId="0">
      <selection activeCell="L3" sqref="L3"/>
    </sheetView>
  </sheetViews>
  <sheetFormatPr defaultRowHeight="13.8" x14ac:dyDescent="0.3"/>
  <cols>
    <col min="1" max="1" width="9.5546875" customWidth="1"/>
    <col min="2" max="2" width="11.44140625" customWidth="1"/>
    <col min="3" max="3" width="17.77734375" bestFit="1" customWidth="1"/>
    <col min="4" max="4" width="9" customWidth="1"/>
    <col min="7" max="7" width="9.88671875" bestFit="1" customWidth="1"/>
  </cols>
  <sheetData>
    <row r="1" spans="1:7" x14ac:dyDescent="0.3">
      <c r="A1" s="39" t="s">
        <v>60</v>
      </c>
      <c r="B1" s="39" t="s">
        <v>61</v>
      </c>
      <c r="C1" s="39" t="s">
        <v>62</v>
      </c>
      <c r="D1" s="39" t="s">
        <v>116</v>
      </c>
    </row>
    <row r="2" spans="1:7" x14ac:dyDescent="0.3">
      <c r="A2" t="s">
        <v>63</v>
      </c>
      <c r="B2" s="37">
        <v>46030</v>
      </c>
      <c r="C2" t="s">
        <v>64</v>
      </c>
      <c r="D2" s="38">
        <v>1248.5</v>
      </c>
    </row>
    <row r="3" spans="1:7" x14ac:dyDescent="0.3">
      <c r="A3" t="s">
        <v>65</v>
      </c>
      <c r="B3" s="37">
        <v>46041</v>
      </c>
      <c r="C3" t="s">
        <v>66</v>
      </c>
      <c r="D3" s="38">
        <v>785.25</v>
      </c>
      <c r="G3" s="38">
        <f>SUM(Table7[Amount])</f>
        <v>38396.79</v>
      </c>
    </row>
    <row r="4" spans="1:7" x14ac:dyDescent="0.3">
      <c r="A4" t="s">
        <v>68</v>
      </c>
      <c r="B4" s="37">
        <v>46056</v>
      </c>
      <c r="C4" t="s">
        <v>69</v>
      </c>
      <c r="D4" s="38">
        <v>2190</v>
      </c>
    </row>
    <row r="5" spans="1:7" x14ac:dyDescent="0.3">
      <c r="A5" t="s">
        <v>71</v>
      </c>
      <c r="B5" s="37">
        <v>46067</v>
      </c>
      <c r="C5" t="s">
        <v>72</v>
      </c>
      <c r="D5" s="38">
        <v>642.75</v>
      </c>
    </row>
    <row r="6" spans="1:7" x14ac:dyDescent="0.3">
      <c r="A6" t="s">
        <v>74</v>
      </c>
      <c r="B6" s="37">
        <v>46080</v>
      </c>
      <c r="C6" t="s">
        <v>75</v>
      </c>
      <c r="D6" s="38">
        <v>1535.4</v>
      </c>
    </row>
    <row r="7" spans="1:7" x14ac:dyDescent="0.3">
      <c r="A7" t="s">
        <v>76</v>
      </c>
      <c r="B7" s="37">
        <v>46086</v>
      </c>
      <c r="C7" t="s">
        <v>77</v>
      </c>
      <c r="D7" s="38">
        <v>928.1</v>
      </c>
    </row>
    <row r="8" spans="1:7" x14ac:dyDescent="0.3">
      <c r="A8" t="s">
        <v>78</v>
      </c>
      <c r="B8" s="37">
        <v>46099</v>
      </c>
      <c r="C8" t="s">
        <v>79</v>
      </c>
      <c r="D8" s="38">
        <v>2745.6</v>
      </c>
    </row>
    <row r="9" spans="1:7" x14ac:dyDescent="0.3">
      <c r="A9" t="s">
        <v>80</v>
      </c>
      <c r="B9" s="37">
        <v>46110</v>
      </c>
      <c r="C9" t="s">
        <v>81</v>
      </c>
      <c r="D9" s="38">
        <v>1164.95</v>
      </c>
    </row>
    <row r="10" spans="1:7" x14ac:dyDescent="0.3">
      <c r="A10" t="s">
        <v>82</v>
      </c>
      <c r="B10" s="37">
        <v>46119</v>
      </c>
      <c r="C10" t="s">
        <v>83</v>
      </c>
      <c r="D10" s="38">
        <v>498</v>
      </c>
    </row>
    <row r="11" spans="1:7" x14ac:dyDescent="0.3">
      <c r="A11" t="s">
        <v>84</v>
      </c>
      <c r="B11" s="37">
        <v>46133</v>
      </c>
      <c r="C11" t="s">
        <v>85</v>
      </c>
      <c r="D11" s="38">
        <v>1876.35</v>
      </c>
    </row>
    <row r="12" spans="1:7" x14ac:dyDescent="0.3">
      <c r="A12" t="s">
        <v>86</v>
      </c>
      <c r="B12" s="37">
        <v>46144</v>
      </c>
      <c r="C12" t="s">
        <v>87</v>
      </c>
      <c r="D12" s="38">
        <v>3210.8</v>
      </c>
    </row>
    <row r="13" spans="1:7" x14ac:dyDescent="0.3">
      <c r="A13" t="s">
        <v>88</v>
      </c>
      <c r="B13" s="37">
        <v>46158</v>
      </c>
      <c r="C13" t="s">
        <v>89</v>
      </c>
      <c r="D13" s="38">
        <v>735.5</v>
      </c>
    </row>
    <row r="14" spans="1:7" x14ac:dyDescent="0.3">
      <c r="A14" t="s">
        <v>90</v>
      </c>
      <c r="B14" s="37">
        <v>46170</v>
      </c>
      <c r="C14" t="s">
        <v>91</v>
      </c>
      <c r="D14" s="38">
        <v>1422.2</v>
      </c>
    </row>
    <row r="15" spans="1:7" x14ac:dyDescent="0.3">
      <c r="A15" t="s">
        <v>92</v>
      </c>
      <c r="B15" s="37">
        <v>46177</v>
      </c>
      <c r="C15" t="s">
        <v>93</v>
      </c>
      <c r="D15" s="38">
        <v>965.75</v>
      </c>
    </row>
    <row r="16" spans="1:7" x14ac:dyDescent="0.3">
      <c r="A16" t="s">
        <v>94</v>
      </c>
      <c r="B16" s="37">
        <v>46190</v>
      </c>
      <c r="C16" t="s">
        <v>95</v>
      </c>
      <c r="D16" s="38">
        <v>2548.9</v>
      </c>
    </row>
    <row r="17" spans="1:4" x14ac:dyDescent="0.3">
      <c r="A17" t="s">
        <v>96</v>
      </c>
      <c r="B17" s="37">
        <v>46199</v>
      </c>
      <c r="C17" t="s">
        <v>97</v>
      </c>
      <c r="D17" s="38">
        <v>1089.3</v>
      </c>
    </row>
    <row r="18" spans="1:4" x14ac:dyDescent="0.3">
      <c r="A18" t="s">
        <v>98</v>
      </c>
      <c r="B18" s="37">
        <v>46206</v>
      </c>
      <c r="C18" t="s">
        <v>99</v>
      </c>
      <c r="D18" s="38">
        <v>1764.45</v>
      </c>
    </row>
    <row r="19" spans="1:4" x14ac:dyDescent="0.3">
      <c r="A19" t="s">
        <v>100</v>
      </c>
      <c r="B19" s="37">
        <v>46214</v>
      </c>
      <c r="C19" t="s">
        <v>101</v>
      </c>
      <c r="D19" s="38">
        <v>589.99</v>
      </c>
    </row>
    <row r="20" spans="1:4" x14ac:dyDescent="0.3">
      <c r="A20" t="s">
        <v>102</v>
      </c>
      <c r="B20" s="37">
        <v>46222</v>
      </c>
      <c r="C20" t="s">
        <v>103</v>
      </c>
      <c r="D20" s="38">
        <v>1337.6</v>
      </c>
    </row>
    <row r="21" spans="1:4" x14ac:dyDescent="0.3">
      <c r="A21" t="s">
        <v>104</v>
      </c>
      <c r="B21" s="37">
        <v>46230</v>
      </c>
      <c r="C21" t="s">
        <v>105</v>
      </c>
      <c r="D21" s="38">
        <v>2255.1</v>
      </c>
    </row>
    <row r="22" spans="1:4" x14ac:dyDescent="0.3">
      <c r="A22" t="s">
        <v>106</v>
      </c>
      <c r="B22" s="37">
        <v>46238</v>
      </c>
      <c r="C22" t="s">
        <v>107</v>
      </c>
      <c r="D22" s="38">
        <v>812.4</v>
      </c>
    </row>
    <row r="23" spans="1:4" x14ac:dyDescent="0.3">
      <c r="A23" t="s">
        <v>108</v>
      </c>
      <c r="B23" s="37">
        <v>46246</v>
      </c>
      <c r="C23" t="s">
        <v>109</v>
      </c>
      <c r="D23" s="38">
        <v>2940.75</v>
      </c>
    </row>
    <row r="24" spans="1:4" x14ac:dyDescent="0.3">
      <c r="A24" t="s">
        <v>110</v>
      </c>
      <c r="B24" s="37">
        <v>46254</v>
      </c>
      <c r="C24" t="s">
        <v>111</v>
      </c>
      <c r="D24" s="38">
        <v>1045</v>
      </c>
    </row>
    <row r="25" spans="1:4" x14ac:dyDescent="0.3">
      <c r="A25" t="s">
        <v>112</v>
      </c>
      <c r="B25" s="37">
        <v>46262</v>
      </c>
      <c r="C25" t="s">
        <v>113</v>
      </c>
      <c r="D25" s="38">
        <v>1688.25</v>
      </c>
    </row>
    <row r="26" spans="1:4" x14ac:dyDescent="0.3">
      <c r="A26" t="s">
        <v>114</v>
      </c>
      <c r="B26" s="37">
        <v>46267</v>
      </c>
      <c r="C26" t="s">
        <v>115</v>
      </c>
      <c r="D26" s="38">
        <v>2375.9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32349-7A09-48BE-940E-0B2B0657A61D}">
  <dimension ref="N1:S1"/>
  <sheetViews>
    <sheetView showGridLines="0" tabSelected="1" workbookViewId="0"/>
  </sheetViews>
  <sheetFormatPr defaultRowHeight="13.8" outlineLevelCol="1" x14ac:dyDescent="0.3"/>
  <cols>
    <col min="14" max="18" width="8.88671875" customWidth="1" outlineLevel="1"/>
    <col min="19" max="19" width="8.88671875" customWidth="1"/>
  </cols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8"/>
  <dimension ref="A1:T35"/>
  <sheetViews>
    <sheetView workbookViewId="0">
      <selection activeCell="C14" sqref="C14"/>
    </sheetView>
  </sheetViews>
  <sheetFormatPr defaultColWidth="9.109375" defaultRowHeight="14.4" x14ac:dyDescent="0.3"/>
  <cols>
    <col min="1" max="1" width="2.6640625" style="3" customWidth="1"/>
    <col min="2" max="2" width="9.44140625" style="3" customWidth="1"/>
    <col min="3" max="3" width="19.6640625" style="3" customWidth="1"/>
    <col min="4" max="4" width="9.44140625" style="3" customWidth="1"/>
    <col min="5" max="5" width="7.109375" style="3" customWidth="1"/>
    <col min="6" max="6" width="5.6640625" style="3" customWidth="1"/>
    <col min="7" max="7" width="9.109375" style="3" customWidth="1"/>
    <col min="8" max="16384" width="9.109375" style="3"/>
  </cols>
  <sheetData>
    <row r="1" spans="1:20" s="2" customFormat="1" ht="20.25" customHeight="1" x14ac:dyDescent="0.35">
      <c r="A1" s="1" t="s">
        <v>27</v>
      </c>
    </row>
    <row r="2" spans="1:20" x14ac:dyDescent="0.3">
      <c r="A2" s="32" t="s">
        <v>44</v>
      </c>
      <c r="F2" s="12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15.6" x14ac:dyDescent="0.3">
      <c r="B3" s="3" t="s">
        <v>0</v>
      </c>
      <c r="C3" s="3" t="s">
        <v>1</v>
      </c>
      <c r="D3" s="3" t="s">
        <v>3</v>
      </c>
      <c r="F3" s="14"/>
      <c r="G3" s="15" t="s">
        <v>14</v>
      </c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0" x14ac:dyDescent="0.3">
      <c r="B4" s="8">
        <v>10001</v>
      </c>
      <c r="C4" s="3" t="s">
        <v>4</v>
      </c>
      <c r="D4" s="9">
        <v>100000</v>
      </c>
      <c r="F4" s="14"/>
      <c r="G4" s="17" t="s">
        <v>16</v>
      </c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1:20" x14ac:dyDescent="0.3">
      <c r="B5" s="8">
        <v>10002</v>
      </c>
      <c r="C5" s="3" t="s">
        <v>6</v>
      </c>
      <c r="D5" s="9">
        <v>150000</v>
      </c>
      <c r="F5" s="14"/>
      <c r="G5" s="17" t="s">
        <v>17</v>
      </c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</row>
    <row r="6" spans="1:20" x14ac:dyDescent="0.3">
      <c r="B6" s="8">
        <v>10003</v>
      </c>
      <c r="C6" s="3" t="s">
        <v>7</v>
      </c>
      <c r="D6" s="9">
        <v>200000</v>
      </c>
      <c r="F6" s="14"/>
      <c r="G6" s="17" t="s">
        <v>18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x14ac:dyDescent="0.3">
      <c r="B7" s="8">
        <v>10004</v>
      </c>
      <c r="C7" s="3" t="s">
        <v>8</v>
      </c>
      <c r="D7" s="9">
        <v>250000</v>
      </c>
      <c r="F7" s="14"/>
      <c r="G7" s="17" t="s">
        <v>22</v>
      </c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</row>
    <row r="8" spans="1:20" x14ac:dyDescent="0.3">
      <c r="B8" s="8">
        <v>10005</v>
      </c>
      <c r="C8" s="3" t="s">
        <v>9</v>
      </c>
      <c r="D8" s="9">
        <v>300000</v>
      </c>
      <c r="F8" s="14"/>
      <c r="G8" s="17" t="s">
        <v>26</v>
      </c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  <row r="9" spans="1:20" x14ac:dyDescent="0.3">
      <c r="B9" s="8">
        <v>10006</v>
      </c>
      <c r="C9" s="3" t="s">
        <v>11</v>
      </c>
      <c r="D9" s="9">
        <v>350000</v>
      </c>
      <c r="F9" s="14"/>
      <c r="G9" s="17" t="s">
        <v>19</v>
      </c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spans="1:20" x14ac:dyDescent="0.3">
      <c r="B10" s="8">
        <v>10007</v>
      </c>
      <c r="C10" s="3" t="s">
        <v>12</v>
      </c>
      <c r="D10" s="9">
        <v>400000</v>
      </c>
      <c r="F10" s="14"/>
      <c r="G10" s="17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</row>
    <row r="11" spans="1:20" x14ac:dyDescent="0.3">
      <c r="B11" s="8">
        <v>10008</v>
      </c>
      <c r="C11" s="3" t="s">
        <v>13</v>
      </c>
      <c r="D11" s="9">
        <v>450000</v>
      </c>
      <c r="F11" s="14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spans="1:20" ht="15.6" x14ac:dyDescent="0.3">
      <c r="F12" s="14"/>
      <c r="G12" s="18" t="s">
        <v>15</v>
      </c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</row>
    <row r="13" spans="1:20" x14ac:dyDescent="0.3">
      <c r="B13" s="10" t="s">
        <v>0</v>
      </c>
      <c r="C13" s="10" t="s">
        <v>1</v>
      </c>
      <c r="D13" s="10" t="s">
        <v>3</v>
      </c>
      <c r="F13" s="14"/>
      <c r="G13" s="17" t="s">
        <v>21</v>
      </c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spans="1:20" x14ac:dyDescent="0.3">
      <c r="B14" s="8">
        <v>10001</v>
      </c>
      <c r="C14" s="3" t="s">
        <v>4</v>
      </c>
      <c r="D14" s="11">
        <v>100000</v>
      </c>
      <c r="F14" s="14"/>
      <c r="G14" s="17" t="s">
        <v>23</v>
      </c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</row>
    <row r="15" spans="1:20" x14ac:dyDescent="0.3">
      <c r="B15" s="8">
        <v>10002</v>
      </c>
      <c r="C15" s="3" t="s">
        <v>6</v>
      </c>
      <c r="D15" s="11">
        <v>150000</v>
      </c>
      <c r="F15" s="14"/>
      <c r="G15" s="17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</row>
    <row r="16" spans="1:20" x14ac:dyDescent="0.3">
      <c r="B16" s="8">
        <v>10003</v>
      </c>
      <c r="C16" s="3" t="s">
        <v>7</v>
      </c>
      <c r="D16" s="11">
        <v>200000</v>
      </c>
      <c r="F16" s="14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</row>
    <row r="17" spans="6:20" x14ac:dyDescent="0.3">
      <c r="F17" s="14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</row>
    <row r="18" spans="6:20" x14ac:dyDescent="0.3">
      <c r="F18" s="14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</row>
    <row r="19" spans="6:20" x14ac:dyDescent="0.3">
      <c r="F19" s="14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</row>
    <row r="20" spans="6:20" x14ac:dyDescent="0.3">
      <c r="F20" s="14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</row>
    <row r="21" spans="6:20" x14ac:dyDescent="0.3">
      <c r="F21" s="14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</row>
    <row r="22" spans="6:20" x14ac:dyDescent="0.3">
      <c r="F22" s="14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</row>
    <row r="23" spans="6:20" x14ac:dyDescent="0.3">
      <c r="F23" s="14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</row>
    <row r="24" spans="6:20" x14ac:dyDescent="0.3">
      <c r="F24" s="14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</row>
    <row r="25" spans="6:20" x14ac:dyDescent="0.3">
      <c r="F25" s="14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</row>
    <row r="26" spans="6:20" x14ac:dyDescent="0.3">
      <c r="F26" s="14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</row>
    <row r="27" spans="6:20" x14ac:dyDescent="0.3">
      <c r="F27" s="14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</row>
    <row r="28" spans="6:20" x14ac:dyDescent="0.3">
      <c r="F28" s="14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</row>
    <row r="29" spans="6:20" x14ac:dyDescent="0.3">
      <c r="F29" s="14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</row>
    <row r="30" spans="6:20" x14ac:dyDescent="0.3">
      <c r="F30" s="14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</row>
    <row r="31" spans="6:20" x14ac:dyDescent="0.3">
      <c r="F31" s="14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</row>
    <row r="32" spans="6:20" x14ac:dyDescent="0.3">
      <c r="F32" s="14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</row>
    <row r="33" spans="6:20" x14ac:dyDescent="0.3">
      <c r="F33" s="14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</row>
    <row r="34" spans="6:20" x14ac:dyDescent="0.3">
      <c r="F34" s="14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</row>
    <row r="35" spans="6:20" x14ac:dyDescent="0.3">
      <c r="F35" s="14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</row>
  </sheetData>
  <hyperlinks>
    <hyperlink ref="A2" location="'TOC'!A1" display="'TOC'!A1" xr:uid="{00000000-0004-0000-0100-000000000000}"/>
  </hyperlinks>
  <pageMargins left="0.7" right="0.7" top="0.75" bottom="0.75" header="0.3" footer="0.3"/>
  <pageSetup orientation="portrait" r:id="rId1"/>
  <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F8"/>
  <sheetViews>
    <sheetView workbookViewId="0">
      <selection activeCell="A4" sqref="A4:F7"/>
    </sheetView>
  </sheetViews>
  <sheetFormatPr defaultColWidth="9.109375" defaultRowHeight="14.4" x14ac:dyDescent="0.3"/>
  <cols>
    <col min="1" max="1" width="9.6640625" style="3" customWidth="1"/>
    <col min="2" max="2" width="19.6640625" style="3" customWidth="1"/>
    <col min="3" max="3" width="9.33203125" style="3" customWidth="1"/>
    <col min="4" max="4" width="13.109375" style="3" customWidth="1"/>
    <col min="5" max="5" width="10.88671875" style="3" customWidth="1"/>
    <col min="6" max="6" width="11.44140625" style="3" customWidth="1"/>
    <col min="7" max="16384" width="9.109375" style="3"/>
  </cols>
  <sheetData>
    <row r="1" spans="1:6" s="2" customFormat="1" ht="20.25" customHeight="1" x14ac:dyDescent="0.35">
      <c r="A1" s="1" t="s">
        <v>32</v>
      </c>
    </row>
    <row r="2" spans="1:6" x14ac:dyDescent="0.3">
      <c r="A2" s="32" t="s">
        <v>44</v>
      </c>
    </row>
    <row r="3" spans="1:6" x14ac:dyDescent="0.3">
      <c r="A3" s="3" t="s">
        <v>0</v>
      </c>
      <c r="B3" s="3" t="s">
        <v>1</v>
      </c>
      <c r="C3" s="3" t="s">
        <v>2</v>
      </c>
      <c r="D3" s="3" t="s">
        <v>24</v>
      </c>
      <c r="E3" s="3" t="s">
        <v>25</v>
      </c>
      <c r="F3" s="3" t="s">
        <v>29</v>
      </c>
    </row>
    <row r="4" spans="1:6" x14ac:dyDescent="0.3">
      <c r="A4" s="8">
        <v>10001</v>
      </c>
      <c r="B4" s="3" t="s">
        <v>4</v>
      </c>
      <c r="C4" s="3" t="s">
        <v>5</v>
      </c>
      <c r="D4" s="9">
        <v>100000</v>
      </c>
      <c r="E4" s="9">
        <v>25000</v>
      </c>
      <c r="F4" s="11">
        <f>Sales_Table[[#This Row],[Retail Price]]-Sales_Table[[#This Row],[Discount]]</f>
        <v>75000</v>
      </c>
    </row>
    <row r="5" spans="1:6" x14ac:dyDescent="0.3">
      <c r="A5" s="8">
        <v>10002</v>
      </c>
      <c r="B5" s="3" t="s">
        <v>6</v>
      </c>
      <c r="C5" s="3" t="s">
        <v>5</v>
      </c>
      <c r="D5" s="9">
        <v>150000</v>
      </c>
      <c r="E5" s="9">
        <v>30000</v>
      </c>
      <c r="F5" s="11">
        <f>Sales_Table[[#This Row],[Retail Price]]-Sales_Table[[#This Row],[Discount]]</f>
        <v>120000</v>
      </c>
    </row>
    <row r="6" spans="1:6" x14ac:dyDescent="0.3">
      <c r="A6" s="8">
        <v>10003</v>
      </c>
      <c r="B6" s="3" t="s">
        <v>7</v>
      </c>
      <c r="C6" s="3" t="s">
        <v>5</v>
      </c>
      <c r="D6" s="9">
        <v>200000</v>
      </c>
      <c r="E6" s="9">
        <v>35000</v>
      </c>
      <c r="F6" s="11">
        <f>Sales_Table[[#This Row],[Retail Price]]-Sales_Table[[#This Row],[Discount]]</f>
        <v>165000</v>
      </c>
    </row>
    <row r="7" spans="1:6" x14ac:dyDescent="0.3">
      <c r="A7" s="19">
        <v>10007</v>
      </c>
      <c r="B7" s="8" t="s">
        <v>12</v>
      </c>
      <c r="C7" s="8" t="s">
        <v>10</v>
      </c>
      <c r="D7" s="7">
        <v>400000</v>
      </c>
      <c r="E7" s="7">
        <v>55000</v>
      </c>
      <c r="F7" s="21">
        <f>Sales_Table[[#This Row],[Retail Price]]-Sales_Table[[#This Row],[Discount]]</f>
        <v>345000</v>
      </c>
    </row>
    <row r="8" spans="1:6" x14ac:dyDescent="0.3">
      <c r="A8" s="22" t="s">
        <v>28</v>
      </c>
      <c r="B8" s="22"/>
      <c r="C8" s="22"/>
      <c r="D8" s="24">
        <f>SUBTOTAL(109,Sales_Table[Retail Price])</f>
        <v>850000</v>
      </c>
      <c r="E8" s="24">
        <f>SUBTOTAL(109,Sales_Table[Discount])</f>
        <v>145000</v>
      </c>
      <c r="F8" s="24">
        <f>SUBTOTAL(109,Sales_Table[Net Price])</f>
        <v>705000</v>
      </c>
    </row>
  </sheetData>
  <hyperlinks>
    <hyperlink ref="A2" location="'TOC'!A1" display="'TOC'!A1" xr:uid="{00000000-0004-0000-02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B5"/>
  <sheetViews>
    <sheetView showFormulas="1" workbookViewId="0">
      <selection activeCell="B4" sqref="B4"/>
    </sheetView>
  </sheetViews>
  <sheetFormatPr defaultColWidth="9.109375" defaultRowHeight="14.4" x14ac:dyDescent="0.3"/>
  <cols>
    <col min="1" max="1" width="14.88671875" style="22" customWidth="1"/>
    <col min="2" max="2" width="20.44140625" style="22" customWidth="1"/>
    <col min="3" max="16384" width="9.109375" style="22"/>
  </cols>
  <sheetData>
    <row r="1" spans="1:2" x14ac:dyDescent="0.3">
      <c r="A1" s="32" t="s">
        <v>44</v>
      </c>
    </row>
    <row r="3" spans="1:2" x14ac:dyDescent="0.3">
      <c r="B3" s="23" t="s">
        <v>29</v>
      </c>
    </row>
    <row r="4" spans="1:2" x14ac:dyDescent="0.3">
      <c r="A4" s="20" t="s">
        <v>31</v>
      </c>
      <c r="B4" s="24">
        <f>SUM('Getting Started with Tables'!F8)</f>
        <v>705000</v>
      </c>
    </row>
    <row r="5" spans="1:2" x14ac:dyDescent="0.3">
      <c r="A5" s="20" t="s">
        <v>30</v>
      </c>
      <c r="B5" s="11">
        <f>SUM(Sales_Table[Net Price])</f>
        <v>705000</v>
      </c>
    </row>
  </sheetData>
  <hyperlinks>
    <hyperlink ref="A1" location="'TOC'!A1" display="'TOC'!A1" xr:uid="{00000000-0004-0000-04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/>
  <dimension ref="A1:G26"/>
  <sheetViews>
    <sheetView workbookViewId="0">
      <selection activeCell="A4" sqref="A4:F7"/>
    </sheetView>
  </sheetViews>
  <sheetFormatPr defaultColWidth="9.109375" defaultRowHeight="14.4" x14ac:dyDescent="0.3"/>
  <cols>
    <col min="1" max="1" width="9.6640625" style="3" customWidth="1"/>
    <col min="2" max="2" width="19.6640625" style="3" customWidth="1"/>
    <col min="3" max="3" width="9.33203125" style="3" customWidth="1"/>
    <col min="4" max="4" width="13.109375" style="3" customWidth="1"/>
    <col min="5" max="5" width="10.88671875" style="3" customWidth="1"/>
    <col min="6" max="6" width="11.44140625" style="3" customWidth="1"/>
    <col min="7" max="16384" width="9.109375" style="3"/>
  </cols>
  <sheetData>
    <row r="1" spans="1:7" s="2" customFormat="1" ht="20.25" customHeight="1" x14ac:dyDescent="0.35">
      <c r="A1" s="1" t="s">
        <v>33</v>
      </c>
    </row>
    <row r="2" spans="1:7" x14ac:dyDescent="0.3">
      <c r="A2" s="32" t="s">
        <v>44</v>
      </c>
    </row>
    <row r="3" spans="1:7" x14ac:dyDescent="0.3">
      <c r="A3" s="3" t="s">
        <v>0</v>
      </c>
      <c r="B3" s="3" t="s">
        <v>1</v>
      </c>
      <c r="C3" s="3" t="s">
        <v>2</v>
      </c>
      <c r="D3" s="3" t="s">
        <v>24</v>
      </c>
      <c r="E3" s="3" t="s">
        <v>25</v>
      </c>
      <c r="F3" s="3" t="s">
        <v>29</v>
      </c>
    </row>
    <row r="4" spans="1:7" x14ac:dyDescent="0.3">
      <c r="A4" s="8">
        <v>10001</v>
      </c>
      <c r="B4" s="3" t="s">
        <v>4</v>
      </c>
      <c r="C4" s="3" t="s">
        <v>5</v>
      </c>
      <c r="D4" s="9">
        <v>100000</v>
      </c>
      <c r="E4" s="9">
        <v>25000</v>
      </c>
      <c r="F4" s="11">
        <f>Table72[[#This Row],[Retail Price]]-Table72[[#This Row],[Discount]]</f>
        <v>75000</v>
      </c>
    </row>
    <row r="5" spans="1:7" x14ac:dyDescent="0.3">
      <c r="A5" s="8">
        <v>10002</v>
      </c>
      <c r="B5" s="3" t="s">
        <v>6</v>
      </c>
      <c r="C5" s="3" t="s">
        <v>5</v>
      </c>
      <c r="D5" s="9">
        <v>150000</v>
      </c>
      <c r="E5" s="9">
        <v>30000</v>
      </c>
      <c r="F5" s="11">
        <f>Table72[[#This Row],[Retail Price]]-Table72[[#This Row],[Discount]]</f>
        <v>120000</v>
      </c>
    </row>
    <row r="6" spans="1:7" x14ac:dyDescent="0.3">
      <c r="A6" s="8">
        <v>10003</v>
      </c>
      <c r="B6" s="3" t="s">
        <v>7</v>
      </c>
      <c r="C6" s="3" t="s">
        <v>5</v>
      </c>
      <c r="D6" s="9">
        <v>200000</v>
      </c>
      <c r="E6" s="9">
        <v>35000</v>
      </c>
      <c r="F6" s="11">
        <f>Table72[[#This Row],[Retail Price]]-Table72[[#This Row],[Discount]]</f>
        <v>165000</v>
      </c>
    </row>
    <row r="7" spans="1:7" x14ac:dyDescent="0.3">
      <c r="A7" s="19">
        <v>10007</v>
      </c>
      <c r="B7" s="8" t="s">
        <v>12</v>
      </c>
      <c r="C7" s="8" t="s">
        <v>10</v>
      </c>
      <c r="D7" s="7">
        <v>400000</v>
      </c>
      <c r="E7" s="7">
        <v>55000</v>
      </c>
      <c r="F7" s="21">
        <f>Table72[[#This Row],[Retail Price]]-Table72[[#This Row],[Discount]]</f>
        <v>345000</v>
      </c>
    </row>
    <row r="10" spans="1:7" x14ac:dyDescent="0.3">
      <c r="E10" s="20" t="s">
        <v>34</v>
      </c>
      <c r="F10" s="3">
        <f>SUM(Table72[Net Price])</f>
        <v>705000</v>
      </c>
    </row>
    <row r="11" spans="1:7" x14ac:dyDescent="0.3">
      <c r="E11" s="20" t="s">
        <v>35</v>
      </c>
      <c r="F11" s="3">
        <f>SUM(Table72[Net Price])</f>
        <v>705000</v>
      </c>
      <c r="G11" s="3">
        <f>SUM(OrdersTable[Sales])</f>
        <v>2200000</v>
      </c>
    </row>
    <row r="12" spans="1:7" x14ac:dyDescent="0.3">
      <c r="E12" s="20" t="s">
        <v>36</v>
      </c>
      <c r="F12" s="3">
        <f>COUNTA(Table72[#All])</f>
        <v>30</v>
      </c>
    </row>
    <row r="13" spans="1:7" x14ac:dyDescent="0.3">
      <c r="E13" s="20" t="s">
        <v>37</v>
      </c>
      <c r="F13" s="3">
        <f>COUNTA(Table72[#Headers])</f>
        <v>6</v>
      </c>
    </row>
    <row r="14" spans="1:7" x14ac:dyDescent="0.3">
      <c r="E14" s="20" t="s">
        <v>38</v>
      </c>
      <c r="F14" s="3" t="s">
        <v>39</v>
      </c>
    </row>
    <row r="15" spans="1:7" x14ac:dyDescent="0.3">
      <c r="E15" s="20"/>
    </row>
    <row r="16" spans="1:7" x14ac:dyDescent="0.3">
      <c r="E16" s="20"/>
    </row>
    <row r="17" s="3" customFormat="1" x14ac:dyDescent="0.3"/>
    <row r="18" s="3" customFormat="1" x14ac:dyDescent="0.3"/>
    <row r="19" s="3" customFormat="1" x14ac:dyDescent="0.3"/>
    <row r="20" s="3" customFormat="1" x14ac:dyDescent="0.3"/>
    <row r="21" s="3" customFormat="1" x14ac:dyDescent="0.3"/>
    <row r="22" s="3" customFormat="1" x14ac:dyDescent="0.3"/>
    <row r="23" s="3" customFormat="1" x14ac:dyDescent="0.3"/>
    <row r="24" s="3" customFormat="1" x14ac:dyDescent="0.3"/>
    <row r="25" s="3" customFormat="1" x14ac:dyDescent="0.3"/>
    <row r="26" s="3" customFormat="1" x14ac:dyDescent="0.3"/>
  </sheetData>
  <hyperlinks>
    <hyperlink ref="A2" location="'TOC'!A1" display="'TOC'!A1" xr:uid="{00000000-0004-0000-0500-000000000000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8D20D-29CB-4AA0-9C57-0B438C9BE2EF}">
  <sheetPr codeName="Sheet3"/>
  <dimension ref="A1:F9"/>
  <sheetViews>
    <sheetView workbookViewId="0">
      <selection activeCell="F4" sqref="F4"/>
    </sheetView>
  </sheetViews>
  <sheetFormatPr defaultColWidth="9.109375" defaultRowHeight="14.4" x14ac:dyDescent="0.3"/>
  <cols>
    <col min="1" max="1" width="15" style="3" customWidth="1"/>
    <col min="2" max="2" width="19.6640625" style="3" customWidth="1"/>
    <col min="3" max="3" width="9.33203125" style="3" customWidth="1"/>
    <col min="4" max="16384" width="9.109375" style="3"/>
  </cols>
  <sheetData>
    <row r="1" spans="1:6" x14ac:dyDescent="0.3">
      <c r="A1" s="3" t="s">
        <v>0</v>
      </c>
      <c r="B1" s="3" t="s">
        <v>1</v>
      </c>
      <c r="C1" s="3" t="s">
        <v>2</v>
      </c>
    </row>
    <row r="2" spans="1:6" x14ac:dyDescent="0.3">
      <c r="A2" s="8">
        <v>10001</v>
      </c>
      <c r="B2" s="3" t="s">
        <v>4</v>
      </c>
    </row>
    <row r="3" spans="1:6" x14ac:dyDescent="0.3">
      <c r="A3" s="8">
        <v>10002</v>
      </c>
      <c r="B3" s="3" t="s">
        <v>6</v>
      </c>
    </row>
    <row r="4" spans="1:6" x14ac:dyDescent="0.3">
      <c r="A4" s="8">
        <v>10003</v>
      </c>
      <c r="B4" s="3" t="s">
        <v>7</v>
      </c>
      <c r="F4" s="3" t="e" cm="1">
        <f t="array" ref="F4">tbl</f>
        <v>#NAME?</v>
      </c>
    </row>
    <row r="5" spans="1:6" x14ac:dyDescent="0.3">
      <c r="A5" s="8">
        <v>10004</v>
      </c>
      <c r="B5" s="3" t="s">
        <v>8</v>
      </c>
    </row>
    <row r="6" spans="1:6" x14ac:dyDescent="0.3">
      <c r="A6" s="8">
        <v>10005</v>
      </c>
      <c r="B6" s="3" t="s">
        <v>9</v>
      </c>
    </row>
    <row r="7" spans="1:6" x14ac:dyDescent="0.3">
      <c r="A7" s="8">
        <v>10006</v>
      </c>
      <c r="B7" s="3" t="s">
        <v>11</v>
      </c>
    </row>
    <row r="8" spans="1:6" x14ac:dyDescent="0.3">
      <c r="A8" s="8">
        <v>10007</v>
      </c>
      <c r="B8" s="3" t="s">
        <v>12</v>
      </c>
    </row>
    <row r="9" spans="1:6" x14ac:dyDescent="0.3">
      <c r="A9" s="8">
        <v>10008</v>
      </c>
      <c r="B9" s="3" t="s">
        <v>13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B9"/>
  <sheetViews>
    <sheetView workbookViewId="0">
      <selection activeCell="A2" sqref="A2:B9"/>
    </sheetView>
  </sheetViews>
  <sheetFormatPr defaultColWidth="9.109375" defaultRowHeight="14.4" x14ac:dyDescent="0.3"/>
  <cols>
    <col min="1" max="1" width="18" style="22" customWidth="1"/>
    <col min="2" max="2" width="24.6640625" style="22" customWidth="1"/>
    <col min="3" max="16384" width="9.109375" style="22"/>
  </cols>
  <sheetData>
    <row r="1" spans="1:2" x14ac:dyDescent="0.3">
      <c r="A1" s="22" t="s">
        <v>41</v>
      </c>
      <c r="B1" s="22" t="s">
        <v>2</v>
      </c>
    </row>
    <row r="2" spans="1:2" x14ac:dyDescent="0.3">
      <c r="A2" s="3" t="s">
        <v>4</v>
      </c>
      <c r="B2" s="3" t="s">
        <v>5</v>
      </c>
    </row>
    <row r="3" spans="1:2" x14ac:dyDescent="0.3">
      <c r="A3" s="3" t="s">
        <v>6</v>
      </c>
      <c r="B3" s="3" t="s">
        <v>5</v>
      </c>
    </row>
    <row r="4" spans="1:2" x14ac:dyDescent="0.3">
      <c r="A4" s="3" t="s">
        <v>7</v>
      </c>
      <c r="B4" s="3" t="s">
        <v>5</v>
      </c>
    </row>
    <row r="5" spans="1:2" x14ac:dyDescent="0.3">
      <c r="A5" s="3" t="s">
        <v>8</v>
      </c>
      <c r="B5" s="3" t="s">
        <v>5</v>
      </c>
    </row>
    <row r="6" spans="1:2" x14ac:dyDescent="0.3">
      <c r="A6" s="3" t="s">
        <v>9</v>
      </c>
      <c r="B6" s="3" t="s">
        <v>10</v>
      </c>
    </row>
    <row r="7" spans="1:2" x14ac:dyDescent="0.3">
      <c r="A7" s="3" t="s">
        <v>12</v>
      </c>
      <c r="B7" s="3" t="s">
        <v>10</v>
      </c>
    </row>
    <row r="8" spans="1:2" x14ac:dyDescent="0.3">
      <c r="A8" s="3" t="s">
        <v>13</v>
      </c>
      <c r="B8" s="3" t="s">
        <v>10</v>
      </c>
    </row>
    <row r="9" spans="1:2" x14ac:dyDescent="0.3">
      <c r="A9" s="3" t="s">
        <v>11</v>
      </c>
      <c r="B9" s="3" t="s">
        <v>10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V Y k X R d s q A 6 k A A A A 9 g A A A B I A H A B D b 2 5 m a W c v U G F j a 2 F n Z S 5 4 b W w g o h g A K K A U A A A A A A A A A A A A A A A A A A A A A A A A A A A A h Y 9 B D o I w F E S v Q r q n L R A T Q j 5 l 4 V Y S E 6 J x 2 0 C F R v g Y W i x 3 c + G R v I I Y R d 2 5 n D d v M X O / 3 i C b u t a 7 q M H o H l M S U E 4 8 h W V f a a x T M t q j H 5 N M w F a W J 1 k r b 5 b R J J O p U t J Y e 0 4 Y c 8 5 R F 9 F + q F n I e c A O + a Y o G 9 V J 8 p H 1 f 9 n X a K z E U h E B + 9 c Y E d J g F d O I R 5 Q D W y D k G r 9 C O O 9 9 t j 8 Q 1 m N r x 0 E J h f 6 u A L Z E Y O 8 P 4 g F Q S w M E F A A C A A g A g V Y k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W J F 0 o i k e 4 D g A A A B E A A A A T A B w A R m 9 y b X V s Y X M v U 2 V j d G l v b j E u b S C i G A A o o B Q A A A A A A A A A A A A A A A A A A A A A A A A A A A A r T k 0 u y c z P U w i G 0 I b W A F B L A Q I t A B Q A A g A I A I F W J F 0 X b K g O p A A A A P Y A A A A S A A A A A A A A A A A A A A A A A A A A A A B D b 2 5 m a W c v U G F j a 2 F n Z S 5 4 b W x Q S w E C L Q A U A A I A C A C B V i R d D 8 r p q 6 Q A A A D p A A A A E w A A A A A A A A A A A A A A A A D w A A A A W 0 N v b n R l b n R f V H l w Z X N d L n h t b F B L A Q I t A B Q A A g A I A I F W J F 0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l p v U s 9 8 a f T 7 W O + x C G e H m W A A A A A A I A A A A A A B B m A A A A A Q A A I A A A A K 9 A S e d W 5 f L c o K D w J 1 z S N O z h i z E m n k S l 5 r v r D M p w v 8 r N A A A A A A 6 A A A A A A g A A I A A A A I 3 a Y o d a W S K e d 5 0 U / H S i J I 4 w / w + u D i 9 9 6 V m 8 4 C z D f 6 f 1 U A A A A A 7 t R k A 3 c 2 0 Q O b 8 W I F o G o 2 W / L h h f n C O J k V Q I B 1 G O L U s B r d w L + k 3 E g P s 1 E 2 y 4 c t v K V l 0 g M 9 P e F o I 5 p S 7 j z 4 m g n s c i k O q 4 0 v u y G U x o C m Z G A W u U Q A A A A E y w 4 5 a u + e B 2 d X Z v 0 4 Z 3 h T e G j w d k Z F L X d Q o e z e T 7 u D X 1 k U k D z r 5 b + x R u y b 0 d G G Y / F Q q K v q k 2 n l N W 7 x D C F z 4 X a f 0 = < / D a t a M a s h u p > 
</file>

<file path=customXml/itemProps1.xml><?xml version="1.0" encoding="utf-8"?>
<ds:datastoreItem xmlns:ds="http://schemas.openxmlformats.org/officeDocument/2006/customXml" ds:itemID="{DABF8B9B-A9FD-4A39-A25B-57CD9949B8A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TOC</vt:lpstr>
      <vt:lpstr>Orders</vt:lpstr>
      <vt:lpstr>Table Dialogs</vt:lpstr>
      <vt:lpstr>Excel Tables Pros Cons</vt:lpstr>
      <vt:lpstr>Getting Started with Tables</vt:lpstr>
      <vt:lpstr>Formulas On Other Sheets</vt:lpstr>
      <vt:lpstr>Table Formula Tips</vt:lpstr>
      <vt:lpstr>VLOOKUP Region</vt:lpstr>
      <vt:lpstr>Regions</vt:lpstr>
      <vt:lpstr>MATCH Tables</vt:lpstr>
      <vt:lpstr>INDEX MATCH Tables</vt:lpstr>
      <vt:lpstr>Orders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Acampora</dc:creator>
  <cp:lastModifiedBy>Jon Acampora</cp:lastModifiedBy>
  <dcterms:created xsi:type="dcterms:W3CDTF">2015-08-23T15:53:41Z</dcterms:created>
  <dcterms:modified xsi:type="dcterms:W3CDTF">2026-09-04T20:05:10Z</dcterms:modified>
</cp:coreProperties>
</file>