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featurePropertyBag/featurePropertyBag.xml" ContentType="application/vnd.ms-excel.featurepropertyba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17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G:\Shared drives\Team Drive\Content Production\173. Formatting Battles\Blog Post Assets\"/>
    </mc:Choice>
  </mc:AlternateContent>
  <xr:revisionPtr revIDLastSave="0" documentId="8_{1A198E39-0DED-42AA-B53A-0515A96B4B4F}" xr6:coauthVersionLast="47" xr6:coauthVersionMax="47" xr10:uidLastSave="{00000000-0000-0000-0000-000000000000}"/>
  <bookViews>
    <workbookView xWindow="-110" yWindow="-110" windowWidth="19420" windowHeight="11020" activeTab="5" xr2:uid="{33209CFD-61AC-4661-B82D-12BA0F9764DA}"/>
  </bookViews>
  <sheets>
    <sheet name="P&amp;L" sheetId="1" r:id="rId1"/>
    <sheet name="P&amp;L Multi-Row" sheetId="7" r:id="rId2"/>
    <sheet name="P&amp;L Wrap" sheetId="8" r:id="rId3"/>
    <sheet name="Chart" sheetId="5" r:id="rId4"/>
    <sheet name="Data" sheetId="6" r:id="rId5"/>
    <sheet name="Data 2" sheetId="9" r:id="rId6"/>
    <sheet name="P&amp;L (2)" sheetId="4" state="hidden" r:id="rId7"/>
    <sheet name="P&amp;L Cols" sheetId="2" state="hidden" r:id="rId8"/>
    <sheet name="P&amp;L Cols PQ" sheetId="3" state="hidden" r:id="rId9"/>
  </sheets>
  <definedNames>
    <definedName name="_xlnm._FilterDatabase" localSheetId="0" hidden="1">'P&amp;L'!$A$1:$G$12</definedName>
    <definedName name="_xlnm._FilterDatabase" localSheetId="6" hidden="1">'P&amp;L (2)'!$A$5:$G$38</definedName>
    <definedName name="_xlnm._FilterDatabase" localSheetId="7" hidden="1">'P&amp;L Cols'!$A$5:$H$37</definedName>
    <definedName name="_xlnm._FilterDatabase" localSheetId="8" hidden="1">'P&amp;L Cols PQ'!$A$5:$H$37</definedName>
    <definedName name="_xlnm._FilterDatabase" localSheetId="1" hidden="1">'P&amp;L Multi-Row'!$A$1:$G$13</definedName>
    <definedName name="_xlnm._FilterDatabase" localSheetId="2" hidden="1">'P&amp;L Wrap'!$B$5:$G$5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8" i="9" l="1"/>
  <c r="F2" i="9"/>
  <c r="F3" i="9"/>
  <c r="F4" i="9"/>
  <c r="F5" i="9"/>
  <c r="F6" i="9"/>
  <c r="F7" i="9"/>
  <c r="F8" i="9"/>
  <c r="F9" i="9"/>
  <c r="F10" i="9"/>
  <c r="F11" i="9"/>
  <c r="F12" i="9"/>
  <c r="F13" i="9"/>
  <c r="F14" i="9"/>
  <c r="F15" i="9"/>
  <c r="F16" i="9"/>
  <c r="F17" i="9"/>
  <c r="E18" i="9"/>
  <c r="F39" i="8"/>
  <c r="D39" i="8"/>
  <c r="C39" i="8"/>
  <c r="B39" i="8"/>
  <c r="G39" i="8" s="1"/>
  <c r="G38" i="8"/>
  <c r="E38" i="8"/>
  <c r="G37" i="8"/>
  <c r="E37" i="8"/>
  <c r="G36" i="8"/>
  <c r="E36" i="8"/>
  <c r="G35" i="8"/>
  <c r="E35" i="8"/>
  <c r="G34" i="8"/>
  <c r="E34" i="8"/>
  <c r="G33" i="8"/>
  <c r="E33" i="8"/>
  <c r="G32" i="8"/>
  <c r="E32" i="8"/>
  <c r="G31" i="8"/>
  <c r="E31" i="8"/>
  <c r="G30" i="8"/>
  <c r="E30" i="8"/>
  <c r="G29" i="8"/>
  <c r="E29" i="8"/>
  <c r="G28" i="8"/>
  <c r="E28" i="8"/>
  <c r="G27" i="8"/>
  <c r="E27" i="8"/>
  <c r="G26" i="8"/>
  <c r="E26" i="8"/>
  <c r="G25" i="8"/>
  <c r="E25" i="8"/>
  <c r="E39" i="8" s="1"/>
  <c r="F22" i="8"/>
  <c r="F41" i="8" s="1"/>
  <c r="F20" i="8"/>
  <c r="D20" i="8"/>
  <c r="C20" i="8"/>
  <c r="B20" i="8"/>
  <c r="G20" i="8" s="1"/>
  <c r="G19" i="8"/>
  <c r="E19" i="8"/>
  <c r="G18" i="8"/>
  <c r="E18" i="8"/>
  <c r="G17" i="8"/>
  <c r="E17" i="8"/>
  <c r="G16" i="8"/>
  <c r="E16" i="8"/>
  <c r="G15" i="8"/>
  <c r="E15" i="8"/>
  <c r="E20" i="8" s="1"/>
  <c r="G12" i="8"/>
  <c r="F12" i="8"/>
  <c r="D12" i="8"/>
  <c r="D22" i="8" s="1"/>
  <c r="D41" i="8" s="1"/>
  <c r="C12" i="8"/>
  <c r="C22" i="8" s="1"/>
  <c r="C41" i="8" s="1"/>
  <c r="B12" i="8"/>
  <c r="B22" i="8" s="1"/>
  <c r="G11" i="8"/>
  <c r="E11" i="8"/>
  <c r="G10" i="8"/>
  <c r="E10" i="8"/>
  <c r="G9" i="8"/>
  <c r="E9" i="8"/>
  <c r="G8" i="8"/>
  <c r="E8" i="8"/>
  <c r="G7" i="8"/>
  <c r="E7" i="8"/>
  <c r="E12" i="8" s="1"/>
  <c r="E22" i="8" s="1"/>
  <c r="F40" i="7"/>
  <c r="D40" i="7"/>
  <c r="C40" i="7"/>
  <c r="B40" i="7"/>
  <c r="G40" i="7" s="1"/>
  <c r="G39" i="7"/>
  <c r="E39" i="7"/>
  <c r="G38" i="7"/>
  <c r="E38" i="7"/>
  <c r="G37" i="7"/>
  <c r="E37" i="7"/>
  <c r="G36" i="7"/>
  <c r="E36" i="7"/>
  <c r="G35" i="7"/>
  <c r="E35" i="7"/>
  <c r="G34" i="7"/>
  <c r="E34" i="7"/>
  <c r="G33" i="7"/>
  <c r="E33" i="7"/>
  <c r="G32" i="7"/>
  <c r="E32" i="7"/>
  <c r="G31" i="7"/>
  <c r="E31" i="7"/>
  <c r="G30" i="7"/>
  <c r="E30" i="7"/>
  <c r="G29" i="7"/>
  <c r="E29" i="7"/>
  <c r="G28" i="7"/>
  <c r="E28" i="7"/>
  <c r="G27" i="7"/>
  <c r="E27" i="7"/>
  <c r="G26" i="7"/>
  <c r="E26" i="7"/>
  <c r="E40" i="7" s="1"/>
  <c r="F21" i="7"/>
  <c r="D21" i="7"/>
  <c r="C21" i="7"/>
  <c r="B21" i="7"/>
  <c r="G20" i="7"/>
  <c r="E20" i="7"/>
  <c r="G19" i="7"/>
  <c r="E19" i="7"/>
  <c r="G18" i="7"/>
  <c r="E18" i="7"/>
  <c r="G17" i="7"/>
  <c r="E17" i="7"/>
  <c r="G16" i="7"/>
  <c r="E16" i="7"/>
  <c r="F13" i="7"/>
  <c r="D13" i="7"/>
  <c r="C13" i="7"/>
  <c r="B13" i="7"/>
  <c r="G12" i="7"/>
  <c r="E12" i="7"/>
  <c r="G11" i="7"/>
  <c r="E11" i="7"/>
  <c r="G10" i="7"/>
  <c r="E10" i="7"/>
  <c r="G9" i="7"/>
  <c r="E9" i="7"/>
  <c r="G8" i="7"/>
  <c r="E8" i="7"/>
  <c r="E13" i="7" s="1"/>
  <c r="E7" i="1"/>
  <c r="E8" i="1"/>
  <c r="G39" i="4"/>
  <c r="F39" i="4"/>
  <c r="D39" i="4"/>
  <c r="C39" i="4"/>
  <c r="B39" i="4"/>
  <c r="H39" i="4" s="1"/>
  <c r="H38" i="4"/>
  <c r="E38" i="4"/>
  <c r="H37" i="4"/>
  <c r="E37" i="4"/>
  <c r="H36" i="4"/>
  <c r="E36" i="4"/>
  <c r="H35" i="4"/>
  <c r="E35" i="4"/>
  <c r="H34" i="4"/>
  <c r="E34" i="4"/>
  <c r="H33" i="4"/>
  <c r="E33" i="4"/>
  <c r="H32" i="4"/>
  <c r="E32" i="4"/>
  <c r="H31" i="4"/>
  <c r="E31" i="4"/>
  <c r="E39" i="4" s="1"/>
  <c r="H30" i="4"/>
  <c r="E30" i="4"/>
  <c r="H29" i="4"/>
  <c r="E29" i="4"/>
  <c r="H28" i="4"/>
  <c r="E28" i="4"/>
  <c r="H27" i="4"/>
  <c r="E27" i="4"/>
  <c r="H26" i="4"/>
  <c r="E26" i="4"/>
  <c r="H25" i="4"/>
  <c r="E25" i="4"/>
  <c r="G20" i="4"/>
  <c r="F20" i="4"/>
  <c r="D20" i="4"/>
  <c r="C20" i="4"/>
  <c r="B20" i="4"/>
  <c r="H20" i="4" s="1"/>
  <c r="H19" i="4"/>
  <c r="E19" i="4"/>
  <c r="H18" i="4"/>
  <c r="E18" i="4"/>
  <c r="H17" i="4"/>
  <c r="E17" i="4"/>
  <c r="H16" i="4"/>
  <c r="E16" i="4"/>
  <c r="H15" i="4"/>
  <c r="E15" i="4"/>
  <c r="E20" i="4" s="1"/>
  <c r="G12" i="4"/>
  <c r="G22" i="4" s="1"/>
  <c r="G41" i="4" s="1"/>
  <c r="F12" i="4"/>
  <c r="F22" i="4" s="1"/>
  <c r="F41" i="4" s="1"/>
  <c r="D12" i="4"/>
  <c r="D22" i="4" s="1"/>
  <c r="D41" i="4" s="1"/>
  <c r="C12" i="4"/>
  <c r="C22" i="4" s="1"/>
  <c r="C41" i="4" s="1"/>
  <c r="B12" i="4"/>
  <c r="H11" i="4"/>
  <c r="E11" i="4"/>
  <c r="H10" i="4"/>
  <c r="E10" i="4"/>
  <c r="H9" i="4"/>
  <c r="E9" i="4"/>
  <c r="H8" i="4"/>
  <c r="E8" i="4"/>
  <c r="H7" i="4"/>
  <c r="E7" i="4"/>
  <c r="E12" i="4" s="1"/>
  <c r="E22" i="4" s="1"/>
  <c r="E41" i="4" s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19" i="1"/>
  <c r="G18" i="1"/>
  <c r="G17" i="1"/>
  <c r="G16" i="1"/>
  <c r="G15" i="1"/>
  <c r="G8" i="1"/>
  <c r="G9" i="1"/>
  <c r="G10" i="1"/>
  <c r="G11" i="1"/>
  <c r="G7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25" i="1"/>
  <c r="E19" i="1"/>
  <c r="E18" i="1"/>
  <c r="E17" i="1"/>
  <c r="E16" i="1"/>
  <c r="E15" i="1"/>
  <c r="E11" i="1"/>
  <c r="E10" i="1"/>
  <c r="E9" i="1"/>
  <c r="J7" i="3"/>
  <c r="H38" i="3"/>
  <c r="G38" i="3"/>
  <c r="F38" i="3"/>
  <c r="E38" i="3"/>
  <c r="D38" i="3"/>
  <c r="H20" i="3"/>
  <c r="G20" i="3"/>
  <c r="F20" i="3"/>
  <c r="E20" i="3"/>
  <c r="D20" i="3"/>
  <c r="H12" i="3"/>
  <c r="H21" i="3" s="1"/>
  <c r="H40" i="3" s="1"/>
  <c r="G12" i="3"/>
  <c r="G21" i="3" s="1"/>
  <c r="G40" i="3" s="1"/>
  <c r="F12" i="3"/>
  <c r="F21" i="3" s="1"/>
  <c r="F40" i="3" s="1"/>
  <c r="E12" i="3"/>
  <c r="E21" i="3" s="1"/>
  <c r="E40" i="3" s="1"/>
  <c r="D12" i="3"/>
  <c r="D21" i="3" s="1"/>
  <c r="D40" i="3" s="1"/>
  <c r="H38" i="2"/>
  <c r="G38" i="2"/>
  <c r="F38" i="2"/>
  <c r="E38" i="2"/>
  <c r="D38" i="2"/>
  <c r="H20" i="2"/>
  <c r="G20" i="2"/>
  <c r="F20" i="2"/>
  <c r="E20" i="2"/>
  <c r="D20" i="2"/>
  <c r="H12" i="2"/>
  <c r="H21" i="2" s="1"/>
  <c r="H40" i="2" s="1"/>
  <c r="G12" i="2"/>
  <c r="F12" i="2"/>
  <c r="E12" i="2"/>
  <c r="E21" i="2" s="1"/>
  <c r="E40" i="2" s="1"/>
  <c r="D12" i="2"/>
  <c r="D21" i="2" s="1"/>
  <c r="D40" i="2" s="1"/>
  <c r="D39" i="1"/>
  <c r="C39" i="1"/>
  <c r="B39" i="1"/>
  <c r="D20" i="1"/>
  <c r="C20" i="1"/>
  <c r="B20" i="1"/>
  <c r="D12" i="1"/>
  <c r="C12" i="1"/>
  <c r="B12" i="1"/>
  <c r="G22" i="8" l="1"/>
  <c r="B41" i="8"/>
  <c r="G41" i="8" s="1"/>
  <c r="E41" i="8"/>
  <c r="E21" i="7"/>
  <c r="E23" i="7"/>
  <c r="E42" i="7" s="1"/>
  <c r="B23" i="7"/>
  <c r="B42" i="7" s="1"/>
  <c r="G13" i="7"/>
  <c r="D23" i="7"/>
  <c r="D42" i="7" s="1"/>
  <c r="C23" i="7"/>
  <c r="C42" i="7" s="1"/>
  <c r="G21" i="7"/>
  <c r="F23" i="7"/>
  <c r="E39" i="1"/>
  <c r="E20" i="1"/>
  <c r="E12" i="1"/>
  <c r="B22" i="4"/>
  <c r="H12" i="4"/>
  <c r="F20" i="1"/>
  <c r="G20" i="1" s="1"/>
  <c r="F39" i="1"/>
  <c r="G39" i="1" s="1"/>
  <c r="F12" i="1"/>
  <c r="G12" i="1" s="1"/>
  <c r="C22" i="1"/>
  <c r="C41" i="1" s="1"/>
  <c r="D22" i="1"/>
  <c r="D41" i="1" s="1"/>
  <c r="F21" i="2"/>
  <c r="F40" i="2" s="1"/>
  <c r="G21" i="2"/>
  <c r="G40" i="2" s="1"/>
  <c r="B22" i="1"/>
  <c r="F42" i="7" l="1"/>
  <c r="G42" i="7" s="1"/>
  <c r="G23" i="7"/>
  <c r="E22" i="1"/>
  <c r="E41" i="1" s="1"/>
  <c r="H22" i="4"/>
  <c r="B41" i="4"/>
  <c r="H41" i="4" s="1"/>
  <c r="B41" i="1"/>
  <c r="F22" i="1"/>
  <c r="F41" i="1" l="1"/>
  <c r="G41" i="1" s="1"/>
  <c r="G22" i="1"/>
</calcChain>
</file>

<file path=xl/sharedStrings.xml><?xml version="1.0" encoding="utf-8"?>
<sst xmlns="http://schemas.openxmlformats.org/spreadsheetml/2006/main" count="343" uniqueCount="97">
  <si>
    <t>REVENUE</t>
  </si>
  <si>
    <t>Product Revenue</t>
  </si>
  <si>
    <t>Service Revenue</t>
  </si>
  <si>
    <t>Subscription Revenue</t>
  </si>
  <si>
    <t>Consulting Revenue</t>
  </si>
  <si>
    <t>Total Revenue</t>
  </si>
  <si>
    <t>COST OF GOODS SOLD</t>
  </si>
  <si>
    <t>Materials</t>
  </si>
  <si>
    <t>Manufacturing Labor</t>
  </si>
  <si>
    <t>Freight &amp; Shipping</t>
  </si>
  <si>
    <t>Merchant Fees</t>
  </si>
  <si>
    <t>Other COGS</t>
  </si>
  <si>
    <t>Total COGS</t>
  </si>
  <si>
    <t>GROSS PROFIT</t>
  </si>
  <si>
    <t>OPERATING EXPENSES</t>
  </si>
  <si>
    <t>Salaries &amp; Wages</t>
  </si>
  <si>
    <t>Payroll Taxes</t>
  </si>
  <si>
    <t>Employee Benefits</t>
  </si>
  <si>
    <t>Rent &amp; Utilities</t>
  </si>
  <si>
    <t>Office Supplies</t>
  </si>
  <si>
    <t>Marketing &amp; Advertising</t>
  </si>
  <si>
    <t>Travel &amp; Entertainment</t>
  </si>
  <si>
    <t>Software Subscriptions</t>
  </si>
  <si>
    <t>Insurance</t>
  </si>
  <si>
    <t>Professional Services</t>
  </si>
  <si>
    <t>Depreciation &amp; Amortization</t>
  </si>
  <si>
    <t>Repairs &amp; Maintenance</t>
  </si>
  <si>
    <t>Bad Debt Expense</t>
  </si>
  <si>
    <t>Other Operating Expenses</t>
  </si>
  <si>
    <t>Total Operating Expenses</t>
  </si>
  <si>
    <t>OPERATING INCOME</t>
  </si>
  <si>
    <t>Q1 PY
Actuals</t>
  </si>
  <si>
    <t>Q1 FY
Fcst Alpha</t>
  </si>
  <si>
    <t>Q1 FY
Budget</t>
  </si>
  <si>
    <t>Q1 FY 
Actuals</t>
  </si>
  <si>
    <t>Q1 PY 
Budget</t>
  </si>
  <si>
    <t>Returns &amp; Refunds</t>
  </si>
  <si>
    <t>ABC Global Industries</t>
  </si>
  <si>
    <t>2025 Profit &amp; Loss Statement</t>
  </si>
  <si>
    <t>As of 4/17/2025</t>
  </si>
  <si>
    <t>Column1</t>
  </si>
  <si>
    <t>Column2</t>
  </si>
  <si>
    <t>Column3</t>
  </si>
  <si>
    <t>Currency</t>
  </si>
  <si>
    <t>Accounting</t>
  </si>
  <si>
    <t>FY Q1 Actuals</t>
  </si>
  <si>
    <t>FY Q1 Budget</t>
  </si>
  <si>
    <t>FY Q1 Fcst A</t>
  </si>
  <si>
    <t>FY Q1 Fcst B</t>
  </si>
  <si>
    <t>PY Q1 Actuals</t>
  </si>
  <si>
    <t>PY Q1 Budget</t>
  </si>
  <si>
    <t>PY Act Var</t>
  </si>
  <si>
    <t>Product</t>
  </si>
  <si>
    <t>Service</t>
  </si>
  <si>
    <t>Subscription</t>
  </si>
  <si>
    <t>Consulting</t>
  </si>
  <si>
    <t>Category</t>
  </si>
  <si>
    <t>Revenue</t>
  </si>
  <si>
    <t>Retail</t>
  </si>
  <si>
    <t>Date</t>
  </si>
  <si>
    <t>Quantity</t>
  </si>
  <si>
    <t>Unit Price</t>
  </si>
  <si>
    <t>Electronics</t>
  </si>
  <si>
    <t>Smartphone</t>
  </si>
  <si>
    <t>Home</t>
  </si>
  <si>
    <t>Laptop</t>
  </si>
  <si>
    <t>Toys</t>
  </si>
  <si>
    <t>Vacuum</t>
  </si>
  <si>
    <t>Mixer</t>
  </si>
  <si>
    <t>T-Shirt</t>
  </si>
  <si>
    <t>Sneakers</t>
  </si>
  <si>
    <t>Clothing</t>
  </si>
  <si>
    <t>Basketball</t>
  </si>
  <si>
    <t>Sports</t>
  </si>
  <si>
    <t>Tent</t>
  </si>
  <si>
    <t>Board Game</t>
  </si>
  <si>
    <t>Drone</t>
  </si>
  <si>
    <t>Camera</t>
  </si>
  <si>
    <t>Headphones</t>
  </si>
  <si>
    <t>Jacket</t>
  </si>
  <si>
    <t>Helmet</t>
  </si>
  <si>
    <t>Monitor</t>
  </si>
  <si>
    <t>Keyboard</t>
  </si>
  <si>
    <t>Outdoor</t>
  </si>
  <si>
    <t>FY Q1 
Fcst A</t>
  </si>
  <si>
    <t>FY Q1 
Fcst B</t>
  </si>
  <si>
    <t>FY Q1</t>
  </si>
  <si>
    <t>Actuals</t>
  </si>
  <si>
    <t>PY Q1</t>
  </si>
  <si>
    <t>Budget</t>
  </si>
  <si>
    <t>Fcst A</t>
  </si>
  <si>
    <t>Fcst B</t>
  </si>
  <si>
    <t>PY</t>
  </si>
  <si>
    <t>Act Var</t>
  </si>
  <si>
    <t>As of 1/17/2025</t>
  </si>
  <si>
    <t>PY 
Act Var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</si>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</sst>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  <numFmt numFmtId="165" formatCode="0.0%"/>
    <numFmt numFmtId="166" formatCode="&quot;$&quot;#,##0"/>
    <numFmt numFmtId="173" formatCode="&quot;$&quot;#,##0.0,,&quot;M&quot;"/>
  </numFmts>
  <fonts count="7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b/>
      <sz val="11"/>
      <color rgb="FFFF000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3" tint="0.89999084444715716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8">
    <xf numFmtId="0" fontId="0" fillId="0" borderId="0" xfId="0"/>
    <xf numFmtId="164" fontId="0" fillId="0" borderId="0" xfId="1" applyNumberFormat="1" applyFont="1"/>
    <xf numFmtId="164" fontId="2" fillId="0" borderId="0" xfId="1" applyNumberFormat="1" applyFont="1"/>
    <xf numFmtId="0" fontId="2" fillId="2" borderId="0" xfId="0" applyFont="1" applyFill="1"/>
    <xf numFmtId="164" fontId="2" fillId="2" borderId="0" xfId="1" applyNumberFormat="1" applyFont="1" applyFill="1"/>
    <xf numFmtId="0" fontId="2" fillId="0" borderId="1" xfId="0" applyFont="1" applyBorder="1"/>
    <xf numFmtId="164" fontId="2" fillId="0" borderId="1" xfId="1" applyNumberFormat="1" applyFont="1" applyBorder="1"/>
    <xf numFmtId="0" fontId="2" fillId="0" borderId="2" xfId="0" applyFont="1" applyBorder="1"/>
    <xf numFmtId="0" fontId="2" fillId="0" borderId="2" xfId="0" applyFont="1" applyBorder="1" applyAlignment="1">
      <alignment wrapText="1"/>
    </xf>
    <xf numFmtId="0" fontId="4" fillId="0" borderId="0" xfId="0" applyFont="1"/>
    <xf numFmtId="0" fontId="5" fillId="0" borderId="0" xfId="0" applyFont="1"/>
    <xf numFmtId="0" fontId="2" fillId="2" borderId="0" xfId="0" applyFont="1" applyFill="1" applyAlignment="1">
      <alignment horizontal="center"/>
    </xf>
    <xf numFmtId="0" fontId="2" fillId="2" borderId="3" xfId="0" applyFont="1" applyFill="1" applyBorder="1"/>
    <xf numFmtId="0" fontId="2" fillId="2" borderId="0" xfId="0" applyFont="1" applyFill="1" applyAlignment="1">
      <alignment horizontal="left"/>
    </xf>
    <xf numFmtId="0" fontId="2" fillId="0" borderId="0" xfId="0" applyFont="1" applyAlignment="1">
      <alignment horizontal="left" indent="1"/>
    </xf>
    <xf numFmtId="0" fontId="0" fillId="0" borderId="0" xfId="0" applyAlignment="1">
      <alignment horizontal="left" indent="2"/>
    </xf>
    <xf numFmtId="164" fontId="2" fillId="0" borderId="2" xfId="1" applyNumberFormat="1" applyFont="1" applyBorder="1"/>
    <xf numFmtId="0" fontId="2" fillId="0" borderId="2" xfId="0" applyFont="1" applyBorder="1" applyAlignment="1">
      <alignment horizontal="left" indent="1"/>
    </xf>
    <xf numFmtId="0" fontId="2" fillId="0" borderId="0" xfId="0" applyFont="1"/>
    <xf numFmtId="164" fontId="2" fillId="0" borderId="0" xfId="1" applyNumberFormat="1" applyFont="1" applyBorder="1"/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2" fillId="0" borderId="3" xfId="0" applyFont="1" applyBorder="1"/>
    <xf numFmtId="164" fontId="2" fillId="0" borderId="3" xfId="1" applyNumberFormat="1" applyFont="1" applyBorder="1"/>
    <xf numFmtId="0" fontId="0" fillId="0" borderId="0" xfId="1" applyNumberFormat="1" applyFont="1"/>
    <xf numFmtId="0" fontId="2" fillId="0" borderId="0" xfId="1" applyNumberFormat="1" applyFont="1"/>
    <xf numFmtId="0" fontId="6" fillId="0" borderId="0" xfId="0" applyFont="1" applyAlignment="1">
      <alignment horizontal="center"/>
    </xf>
    <xf numFmtId="0" fontId="3" fillId="0" borderId="0" xfId="0" applyFont="1">
      <extLst>
        <ext xmlns:xfpb="http://schemas.microsoft.com/office/spreadsheetml/2022/featurepropertybag" uri="{C7286773-470A-42A8-94C5-96B5CB345126}">
          <xfpb:xfComplement i="0"/>
        </ext>
      </extLst>
    </xf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165" fontId="0" fillId="0" borderId="0" xfId="2" applyNumberFormat="1" applyFont="1"/>
    <xf numFmtId="165" fontId="2" fillId="0" borderId="1" xfId="2" applyNumberFormat="1" applyFont="1" applyBorder="1"/>
    <xf numFmtId="165" fontId="2" fillId="0" borderId="0" xfId="2" applyNumberFormat="1" applyFont="1"/>
    <xf numFmtId="165" fontId="0" fillId="0" borderId="0" xfId="2" applyNumberFormat="1" applyFont="1" applyFill="1"/>
    <xf numFmtId="165" fontId="2" fillId="0" borderId="0" xfId="2" applyNumberFormat="1" applyFont="1" applyFill="1"/>
    <xf numFmtId="44" fontId="0" fillId="0" borderId="0" xfId="1" applyFont="1"/>
    <xf numFmtId="14" fontId="0" fillId="0" borderId="0" xfId="0" applyNumberFormat="1"/>
    <xf numFmtId="166" fontId="0" fillId="0" borderId="0" xfId="1" applyNumberFormat="1" applyFont="1"/>
    <xf numFmtId="0" fontId="2" fillId="0" borderId="2" xfId="0" applyFont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2" borderId="0" xfId="0" applyFont="1" applyFill="1" applyAlignment="1"/>
    <xf numFmtId="173" fontId="0" fillId="0" borderId="0" xfId="1" applyNumberFormat="1" applyFont="1"/>
    <xf numFmtId="0" fontId="2" fillId="3" borderId="4" xfId="0" applyFont="1" applyFill="1" applyBorder="1"/>
    <xf numFmtId="14" fontId="0" fillId="0" borderId="4" xfId="0" applyNumberFormat="1" applyBorder="1"/>
    <xf numFmtId="0" fontId="0" fillId="0" borderId="4" xfId="0" applyBorder="1"/>
    <xf numFmtId="44" fontId="0" fillId="0" borderId="4" xfId="1" applyFont="1" applyBorder="1"/>
    <xf numFmtId="44" fontId="0" fillId="0" borderId="0" xfId="0" applyNumberFormat="1"/>
    <xf numFmtId="44" fontId="1" fillId="0" borderId="0" xfId="0" applyNumberFormat="1" applyFont="1"/>
  </cellXfs>
  <cellStyles count="3">
    <cellStyle name="Currency" xfId="1" builtinId="4"/>
    <cellStyle name="Normal" xfId="0" builtinId="0"/>
    <cellStyle name="Percent" xfId="2" builtinId="5"/>
  </cellStyles>
  <dxfs count="14">
    <dxf>
      <numFmt numFmtId="34" formatCode="_(&quot;$&quot;* #,##0.00_);_(&quot;$&quot;* \(#,##0.00\);_(&quot;$&quot;* &quot;-&quot;??_);_(@_)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</dxf>
    <dxf>
      <font>
        <color theme="0"/>
      </font>
    </dxf>
    <dxf>
      <font>
        <color theme="0"/>
      </font>
    </dxf>
    <dxf>
      <font>
        <color rgb="FF006100"/>
      </font>
      <fill>
        <patternFill>
          <bgColor rgb="FFC6EFCE"/>
        </patternFill>
      </fill>
    </dxf>
    <dxf>
      <font>
        <color theme="0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</dxf>
    <dxf>
      <numFmt numFmtId="19" formatCode="m/d/yyyy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numFmt numFmtId="166" formatCode="&quot;$&quot;#,##0"/>
    </dxf>
    <dxf>
      <alignment horizontal="left" vertical="bottom" textRotation="0" wrapText="0" indent="0" justifyLastLine="0" shrinkToFit="0" readingOrder="0"/>
    </dxf>
    <dxf>
      <border outline="0">
        <bottom style="thin">
          <color auto="1"/>
        </bottom>
      </border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general" vertical="bottom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microsoft.com/office/2022/11/relationships/FeaturePropertyBag" Target="featurePropertyBag/featurePropertyBag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Chart!$B$1</c:f>
              <c:strCache>
                <c:ptCount val="1"/>
                <c:pt idx="0">
                  <c:v>Revenue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Chart!$A$2:$A$6</c:f>
              <c:strCache>
                <c:ptCount val="5"/>
                <c:pt idx="0">
                  <c:v>Product</c:v>
                </c:pt>
                <c:pt idx="1">
                  <c:v>Service</c:v>
                </c:pt>
                <c:pt idx="2">
                  <c:v>Subscription</c:v>
                </c:pt>
                <c:pt idx="3">
                  <c:v>Consulting</c:v>
                </c:pt>
                <c:pt idx="4">
                  <c:v>Retail</c:v>
                </c:pt>
              </c:strCache>
            </c:strRef>
          </c:cat>
          <c:val>
            <c:numRef>
              <c:f>Chart!$B$2:$B$6</c:f>
              <c:numCache>
                <c:formatCode>"$"#,##0</c:formatCode>
                <c:ptCount val="5"/>
                <c:pt idx="0">
                  <c:v>130000</c:v>
                </c:pt>
                <c:pt idx="1">
                  <c:v>80000</c:v>
                </c:pt>
                <c:pt idx="2">
                  <c:v>75000</c:v>
                </c:pt>
                <c:pt idx="3">
                  <c:v>40000</c:v>
                </c:pt>
                <c:pt idx="4">
                  <c:v>15000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EF0-435A-9DEA-331C6243C7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28039680"/>
        <c:axId val="528058400"/>
      </c:barChart>
      <c:catAx>
        <c:axId val="5280396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28058400"/>
        <c:crosses val="autoZero"/>
        <c:auto val="1"/>
        <c:lblAlgn val="ctr"/>
        <c:lblOffset val="100"/>
        <c:noMultiLvlLbl val="0"/>
      </c:catAx>
      <c:valAx>
        <c:axId val="5280584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280396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561975</xdr:colOff>
      <xdr:row>1</xdr:row>
      <xdr:rowOff>15875</xdr:rowOff>
    </xdr:from>
    <xdr:to>
      <xdr:col>10</xdr:col>
      <xdr:colOff>257175</xdr:colOff>
      <xdr:row>15</xdr:row>
      <xdr:rowOff>92075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2764261-51E1-902D-753A-01BBAF3FFF6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61086C49-07B9-47EB-B328-13AFCC81CEBA}" name="Table2" displayName="Table2" ref="A1:B6" totalsRowShown="0" headerRowDxfId="13">
  <autoFilter ref="A1:B6" xr:uid="{61086C49-07B9-47EB-B328-13AFCC81CEBA}"/>
  <tableColumns count="2">
    <tableColumn id="1" xr3:uid="{D22E8369-B630-4406-843F-3B50EB9B9DCA}" name="Category" dataDxfId="9"/>
    <tableColumn id="2" xr3:uid="{D21766E4-48D7-4835-9707-ADE7389E7540}" name="Revenue" dataDxfId="8" dataCellStyle="Currency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7E0B8B78-8BCC-4FED-98CE-3B2EAEA6D68B}" name="Table5" displayName="Table5" ref="A1:F18" totalsRowCount="1">
  <autoFilter ref="A1:F17" xr:uid="{7E0B8B78-8BCC-4FED-98CE-3B2EAEA6D68B}"/>
  <tableColumns count="6">
    <tableColumn id="1" xr3:uid="{4827FA8E-6B0B-4210-822D-C4AA08138FB9}" name="Date" totalsRowLabel="Total" dataDxfId="7"/>
    <tableColumn id="2" xr3:uid="{961BEF87-A608-49D8-A55E-240C49568503}" name="Category"/>
    <tableColumn id="3" xr3:uid="{2A701503-3A7D-4FAD-90B3-6B67BB3FA935}" name="Product"/>
    <tableColumn id="4" xr3:uid="{D9909502-A4E5-4F46-B7C2-4D5E175E45BA}" name="Quantity"/>
    <tableColumn id="5" xr3:uid="{E59B2D5B-6EE5-40EE-8BE8-906354373CE2}" name="Unit Price" totalsRowFunction="sum" dataDxfId="6" totalsRowDxfId="1" dataCellStyle="Currency" totalsRowCellStyle="Currency"/>
    <tableColumn id="6" xr3:uid="{B23C3896-75EF-4D75-8E91-82C664946621}" name="Column1" totalsRowFunction="sum" dataDxfId="0">
      <calculatedColumnFormula>Table5[[#This Row],[Quantity]]*Table5[[#This Row],[Unit Price]]</calculatedColumnFormula>
    </tableColumn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BC3F9B4-39BC-4CE1-8BAD-367E280CCCB7}" name="Table1" displayName="Table1" ref="A5:H40" totalsRowShown="0" headerRowDxfId="12" headerRowBorderDxfId="11" tableBorderDxfId="10">
  <autoFilter ref="A5:H40" xr:uid="{DBC3F9B4-39BC-4CE1-8BAD-367E280CCCB7}"/>
  <tableColumns count="8">
    <tableColumn id="1" xr3:uid="{CFBC4AEB-19D1-45B2-AC9A-E1B2981BC486}" name="Column1"/>
    <tableColumn id="2" xr3:uid="{5C6125F1-83CE-4790-A5BC-931531880560}" name="Column2"/>
    <tableColumn id="3" xr3:uid="{3AC7AB40-B32A-4857-B7A5-9C2E4113F6C1}" name="Column3"/>
    <tableColumn id="4" xr3:uid="{AEAA447E-ED47-40AC-A0A2-4F176C351A96}" name="Q1 FY _x000a_Actuals"/>
    <tableColumn id="5" xr3:uid="{D2F99291-37DD-4959-AF3C-0EDD05674DBC}" name="Q1 FY_x000a_Budget"/>
    <tableColumn id="6" xr3:uid="{DF35B736-CBB5-4092-9013-EB5E4C55E1E5}" name="Q1 FY_x000a_Fcst Alpha"/>
    <tableColumn id="7" xr3:uid="{CF80AECC-F2CC-4E7C-9F24-9B9D9A7763B0}" name="Q1 PY_x000a_Actuals"/>
    <tableColumn id="8" xr3:uid="{67827452-3943-424A-9CFD-0B59C3EA1B27}" name="Q1 PY _x000a_Budget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C12DA7-9B42-46F3-AF93-0D0C67DC4957}">
  <sheetPr codeName="Sheet1"/>
  <dimension ref="A1:G41"/>
  <sheetViews>
    <sheetView workbookViewId="0">
      <selection activeCell="B7" sqref="B7"/>
    </sheetView>
  </sheetViews>
  <sheetFormatPr defaultRowHeight="14.5" outlineLevelRow="1" x14ac:dyDescent="0.35"/>
  <cols>
    <col min="1" max="1" width="26.26953125" bestFit="1" customWidth="1"/>
    <col min="2" max="7" width="10.6328125" customWidth="1"/>
  </cols>
  <sheetData>
    <row r="1" spans="1:7" ht="18.5" x14ac:dyDescent="0.45">
      <c r="A1" s="9" t="s">
        <v>37</v>
      </c>
    </row>
    <row r="2" spans="1:7" x14ac:dyDescent="0.35">
      <c r="A2" t="s">
        <v>38</v>
      </c>
    </row>
    <row r="3" spans="1:7" x14ac:dyDescent="0.35">
      <c r="A3" s="10" t="s">
        <v>94</v>
      </c>
      <c r="B3" s="27" t="b">
        <v>1</v>
      </c>
    </row>
    <row r="4" spans="1:7" x14ac:dyDescent="0.35">
      <c r="B4" s="26" t="s">
        <v>43</v>
      </c>
      <c r="C4" s="26" t="s">
        <v>44</v>
      </c>
    </row>
    <row r="5" spans="1:7" ht="29" x14ac:dyDescent="0.35">
      <c r="A5" s="7"/>
      <c r="B5" s="38" t="s">
        <v>45</v>
      </c>
      <c r="C5" s="38" t="s">
        <v>46</v>
      </c>
      <c r="D5" s="38" t="s">
        <v>84</v>
      </c>
      <c r="E5" s="38" t="s">
        <v>85</v>
      </c>
      <c r="F5" s="38" t="s">
        <v>49</v>
      </c>
      <c r="G5" s="39" t="s">
        <v>51</v>
      </c>
    </row>
    <row r="6" spans="1:7" x14ac:dyDescent="0.35">
      <c r="A6" s="12" t="s">
        <v>0</v>
      </c>
      <c r="B6" s="12"/>
      <c r="C6" s="12"/>
      <c r="D6" s="12"/>
      <c r="E6" s="12"/>
      <c r="F6" s="12"/>
      <c r="G6" s="12"/>
    </row>
    <row r="7" spans="1:7" outlineLevel="1" x14ac:dyDescent="0.35">
      <c r="A7" s="15" t="s">
        <v>1</v>
      </c>
      <c r="B7" s="41">
        <v>131651</v>
      </c>
      <c r="C7" s="1">
        <v>126520</v>
      </c>
      <c r="D7" s="1">
        <v>123480</v>
      </c>
      <c r="E7" s="1">
        <f>D7*1.1</f>
        <v>135828</v>
      </c>
      <c r="F7" s="1">
        <v>108000</v>
      </c>
      <c r="G7" s="33">
        <f t="shared" ref="G7:G12" si="0">IFERROR(B7/F7-1,0)</f>
        <v>0.21899074074074076</v>
      </c>
    </row>
    <row r="8" spans="1:7" outlineLevel="1" x14ac:dyDescent="0.35">
      <c r="A8" s="15" t="s">
        <v>2</v>
      </c>
      <c r="B8" s="1">
        <v>90000</v>
      </c>
      <c r="C8" s="1">
        <v>84000</v>
      </c>
      <c r="D8" s="1">
        <v>82320</v>
      </c>
      <c r="E8" s="1">
        <f t="shared" ref="E8:E11" si="1">D8*1.1</f>
        <v>90552.000000000015</v>
      </c>
      <c r="F8" s="1">
        <v>78400</v>
      </c>
      <c r="G8" s="33">
        <f t="shared" si="0"/>
        <v>0.1479591836734695</v>
      </c>
    </row>
    <row r="9" spans="1:7" outlineLevel="1" x14ac:dyDescent="0.35">
      <c r="A9" s="15" t="s">
        <v>3</v>
      </c>
      <c r="B9" s="1">
        <v>75794</v>
      </c>
      <c r="C9" s="1">
        <v>68250</v>
      </c>
      <c r="D9" s="1">
        <v>66885</v>
      </c>
      <c r="E9" s="1">
        <f t="shared" si="1"/>
        <v>73573.5</v>
      </c>
      <c r="F9" s="1">
        <v>68577</v>
      </c>
      <c r="G9" s="33">
        <f t="shared" si="0"/>
        <v>0.10523936596818184</v>
      </c>
    </row>
    <row r="10" spans="1:7" outlineLevel="1" x14ac:dyDescent="0.35">
      <c r="A10" s="15" t="s">
        <v>4</v>
      </c>
      <c r="B10" s="1">
        <v>42554</v>
      </c>
      <c r="C10" s="1">
        <v>42000</v>
      </c>
      <c r="D10" s="1">
        <v>41160</v>
      </c>
      <c r="E10" s="1">
        <f t="shared" si="1"/>
        <v>45276.000000000007</v>
      </c>
      <c r="F10" s="1">
        <v>42358</v>
      </c>
      <c r="G10" s="33">
        <f t="shared" si="0"/>
        <v>4.6272250814485272E-3</v>
      </c>
    </row>
    <row r="11" spans="1:7" outlineLevel="1" x14ac:dyDescent="0.35">
      <c r="A11" s="15" t="s">
        <v>36</v>
      </c>
      <c r="B11" s="1">
        <v>-15710</v>
      </c>
      <c r="C11" s="1">
        <v>-15750</v>
      </c>
      <c r="D11" s="1">
        <v>-15435</v>
      </c>
      <c r="E11" s="1">
        <f t="shared" si="1"/>
        <v>-16978.5</v>
      </c>
      <c r="F11" s="1">
        <v>-13650</v>
      </c>
      <c r="G11" s="33">
        <f t="shared" si="0"/>
        <v>0.15091575091575082</v>
      </c>
    </row>
    <row r="12" spans="1:7" x14ac:dyDescent="0.35">
      <c r="A12" s="14" t="s">
        <v>5</v>
      </c>
      <c r="B12" s="2">
        <f>SUM(B7:B11)</f>
        <v>324289</v>
      </c>
      <c r="C12" s="2">
        <f t="shared" ref="C12:F12" si="2">SUM(C7:C11)</f>
        <v>305020</v>
      </c>
      <c r="D12" s="2">
        <f t="shared" si="2"/>
        <v>298410</v>
      </c>
      <c r="E12" s="2">
        <f t="shared" si="2"/>
        <v>328251</v>
      </c>
      <c r="F12" s="2">
        <f t="shared" si="2"/>
        <v>283685</v>
      </c>
      <c r="G12" s="34">
        <f t="shared" si="0"/>
        <v>0.14313058497981923</v>
      </c>
    </row>
    <row r="13" spans="1:7" x14ac:dyDescent="0.35">
      <c r="A13" s="14"/>
      <c r="B13" s="2"/>
      <c r="C13" s="2"/>
      <c r="D13" s="2"/>
      <c r="E13" s="2"/>
      <c r="F13" s="2"/>
    </row>
    <row r="14" spans="1:7" x14ac:dyDescent="0.35">
      <c r="A14" s="40" t="s">
        <v>6</v>
      </c>
      <c r="B14" s="40"/>
      <c r="C14" s="40"/>
      <c r="D14" s="40"/>
      <c r="E14" s="40"/>
      <c r="F14" s="40"/>
      <c r="G14" s="40"/>
    </row>
    <row r="15" spans="1:7" outlineLevel="1" x14ac:dyDescent="0.35">
      <c r="A15" s="15" t="s">
        <v>7</v>
      </c>
      <c r="B15" s="1">
        <v>31255</v>
      </c>
      <c r="C15" s="1">
        <v>29100</v>
      </c>
      <c r="D15" s="1">
        <v>29682</v>
      </c>
      <c r="E15" s="1">
        <f t="shared" ref="E15:E19" si="3">D15*1.1</f>
        <v>32650.200000000004</v>
      </c>
      <c r="F15" s="1">
        <v>31800</v>
      </c>
      <c r="G15" s="33">
        <f t="shared" ref="G15:G20" si="4">IFERROR(B15/F15-1,0)</f>
        <v>-1.7138364779874182E-2</v>
      </c>
    </row>
    <row r="16" spans="1:7" outlineLevel="1" x14ac:dyDescent="0.35">
      <c r="A16" s="15" t="s">
        <v>8</v>
      </c>
      <c r="B16" s="1">
        <v>25647</v>
      </c>
      <c r="C16" s="1">
        <v>24250</v>
      </c>
      <c r="D16" s="1">
        <v>24735</v>
      </c>
      <c r="E16" s="1">
        <f t="shared" si="3"/>
        <v>27208.500000000004</v>
      </c>
      <c r="F16" s="1">
        <v>25500</v>
      </c>
      <c r="G16" s="33">
        <f t="shared" si="4"/>
        <v>5.7647058823528941E-3</v>
      </c>
    </row>
    <row r="17" spans="1:7" outlineLevel="1" x14ac:dyDescent="0.35">
      <c r="A17" s="15" t="s">
        <v>9</v>
      </c>
      <c r="B17" s="1">
        <v>5123</v>
      </c>
      <c r="C17" s="1">
        <v>4850</v>
      </c>
      <c r="D17" s="1">
        <v>4947</v>
      </c>
      <c r="E17" s="1">
        <f t="shared" si="3"/>
        <v>5441.7000000000007</v>
      </c>
      <c r="F17" s="1">
        <v>4750</v>
      </c>
      <c r="G17" s="33">
        <f t="shared" si="4"/>
        <v>7.8526315789473777E-2</v>
      </c>
    </row>
    <row r="18" spans="1:7" outlineLevel="1" x14ac:dyDescent="0.35">
      <c r="A18" s="15" t="s">
        <v>10</v>
      </c>
      <c r="B18" s="1">
        <v>3345</v>
      </c>
      <c r="C18" s="1">
        <v>2910</v>
      </c>
      <c r="D18" s="1">
        <v>2968</v>
      </c>
      <c r="E18" s="1">
        <f t="shared" si="3"/>
        <v>3264.8</v>
      </c>
      <c r="F18" s="1">
        <v>3300.0000000000005</v>
      </c>
      <c r="G18" s="33">
        <f t="shared" si="4"/>
        <v>1.3636363636363447E-2</v>
      </c>
    </row>
    <row r="19" spans="1:7" outlineLevel="1" x14ac:dyDescent="0.35">
      <c r="A19" s="15" t="s">
        <v>11</v>
      </c>
      <c r="B19" s="1">
        <v>0</v>
      </c>
      <c r="C19" s="1">
        <v>0</v>
      </c>
      <c r="D19" s="1">
        <v>1979</v>
      </c>
      <c r="E19" s="1">
        <f t="shared" si="3"/>
        <v>2176.9</v>
      </c>
      <c r="F19" s="1">
        <v>100</v>
      </c>
      <c r="G19" s="33">
        <f t="shared" si="4"/>
        <v>-1</v>
      </c>
    </row>
    <row r="20" spans="1:7" x14ac:dyDescent="0.35">
      <c r="A20" s="14" t="s">
        <v>12</v>
      </c>
      <c r="B20" s="2">
        <f>SUM(B15:B19)</f>
        <v>65370</v>
      </c>
      <c r="C20" s="2">
        <f t="shared" ref="C20:F20" si="5">SUM(C15:C19)</f>
        <v>61110</v>
      </c>
      <c r="D20" s="2">
        <f t="shared" si="5"/>
        <v>64311</v>
      </c>
      <c r="E20" s="2">
        <f t="shared" si="5"/>
        <v>70742.100000000006</v>
      </c>
      <c r="F20" s="2">
        <f t="shared" si="5"/>
        <v>65450</v>
      </c>
      <c r="G20" s="34">
        <f t="shared" si="4"/>
        <v>-1.222307104660092E-3</v>
      </c>
    </row>
    <row r="21" spans="1:7" x14ac:dyDescent="0.35">
      <c r="A21" s="14"/>
      <c r="B21" s="2"/>
      <c r="C21" s="2"/>
      <c r="D21" s="2"/>
      <c r="E21" s="2"/>
      <c r="F21" s="2"/>
    </row>
    <row r="22" spans="1:7" x14ac:dyDescent="0.35">
      <c r="A22" s="5" t="s">
        <v>13</v>
      </c>
      <c r="B22" s="6">
        <f>B12-B20</f>
        <v>258919</v>
      </c>
      <c r="C22" s="6">
        <f>C12-C20</f>
        <v>243910</v>
      </c>
      <c r="D22" s="6">
        <f>D12-D20</f>
        <v>234099</v>
      </c>
      <c r="E22" s="6">
        <f>E12-E20</f>
        <v>257508.9</v>
      </c>
      <c r="F22" s="6">
        <f>F12-F20</f>
        <v>218235</v>
      </c>
      <c r="G22" s="31">
        <f>IFERROR(B22/F22-1,0)</f>
        <v>0.18642289275322477</v>
      </c>
    </row>
    <row r="23" spans="1:7" x14ac:dyDescent="0.35">
      <c r="A23" s="18"/>
      <c r="B23" s="19"/>
      <c r="C23" s="19"/>
      <c r="D23" s="19"/>
      <c r="E23" s="19"/>
      <c r="F23" s="19"/>
    </row>
    <row r="24" spans="1:7" x14ac:dyDescent="0.35">
      <c r="A24" s="3" t="s">
        <v>14</v>
      </c>
      <c r="B24" s="4"/>
      <c r="C24" s="4"/>
      <c r="D24" s="4"/>
      <c r="E24" s="4"/>
      <c r="F24" s="4"/>
      <c r="G24" s="4"/>
    </row>
    <row r="25" spans="1:7" x14ac:dyDescent="0.35">
      <c r="A25" s="15" t="s">
        <v>15</v>
      </c>
      <c r="B25" s="1">
        <v>40000</v>
      </c>
      <c r="C25" s="1">
        <v>38800</v>
      </c>
      <c r="D25" s="1">
        <v>39576</v>
      </c>
      <c r="E25" s="1">
        <f t="shared" ref="E25:E38" si="6">D25*1.1</f>
        <v>43533.600000000006</v>
      </c>
      <c r="F25" s="1">
        <v>37200</v>
      </c>
      <c r="G25" s="30">
        <f t="shared" ref="G25:G39" si="7">IFERROR(B25/F25-1,0)</f>
        <v>7.5268817204301008E-2</v>
      </c>
    </row>
    <row r="26" spans="1:7" x14ac:dyDescent="0.35">
      <c r="A26" s="15" t="s">
        <v>16</v>
      </c>
      <c r="B26" s="1">
        <v>8000</v>
      </c>
      <c r="C26" s="1">
        <v>7760</v>
      </c>
      <c r="D26" s="1">
        <v>7915</v>
      </c>
      <c r="E26" s="1">
        <f t="shared" si="6"/>
        <v>8706.5</v>
      </c>
      <c r="F26" s="1">
        <v>8640</v>
      </c>
      <c r="G26" s="30">
        <f t="shared" si="7"/>
        <v>-7.407407407407407E-2</v>
      </c>
    </row>
    <row r="27" spans="1:7" x14ac:dyDescent="0.35">
      <c r="A27" s="15" t="s">
        <v>17</v>
      </c>
      <c r="B27" s="1">
        <v>12000</v>
      </c>
      <c r="C27" s="1">
        <v>11640</v>
      </c>
      <c r="D27" s="1">
        <v>11873</v>
      </c>
      <c r="E27" s="1">
        <f t="shared" si="6"/>
        <v>13060.300000000001</v>
      </c>
      <c r="F27" s="1">
        <v>12720</v>
      </c>
      <c r="G27" s="30">
        <f t="shared" si="7"/>
        <v>-5.6603773584905648E-2</v>
      </c>
    </row>
    <row r="28" spans="1:7" x14ac:dyDescent="0.35">
      <c r="A28" s="15" t="s">
        <v>18</v>
      </c>
      <c r="B28" s="1">
        <v>9000</v>
      </c>
      <c r="C28" s="1">
        <v>8730</v>
      </c>
      <c r="D28" s="1">
        <v>8905</v>
      </c>
      <c r="E28" s="1">
        <f t="shared" si="6"/>
        <v>9795.5</v>
      </c>
      <c r="F28" s="1">
        <v>8190</v>
      </c>
      <c r="G28" s="30">
        <f t="shared" si="7"/>
        <v>9.8901098901098994E-2</v>
      </c>
    </row>
    <row r="29" spans="1:7" x14ac:dyDescent="0.35">
      <c r="A29" s="15" t="s">
        <v>19</v>
      </c>
      <c r="B29" s="1">
        <v>2000</v>
      </c>
      <c r="C29" s="1">
        <v>1940</v>
      </c>
      <c r="D29" s="1">
        <v>1979</v>
      </c>
      <c r="E29" s="1">
        <f t="shared" si="6"/>
        <v>2176.9</v>
      </c>
      <c r="F29" s="1">
        <v>1940</v>
      </c>
      <c r="G29" s="30">
        <f t="shared" si="7"/>
        <v>3.0927835051546282E-2</v>
      </c>
    </row>
    <row r="30" spans="1:7" x14ac:dyDescent="0.35">
      <c r="A30" s="15" t="s">
        <v>20</v>
      </c>
      <c r="B30" s="1">
        <v>15000</v>
      </c>
      <c r="C30" s="1">
        <v>14550</v>
      </c>
      <c r="D30" s="1">
        <v>14841</v>
      </c>
      <c r="E30" s="1">
        <f t="shared" si="6"/>
        <v>16325.100000000002</v>
      </c>
      <c r="F30" s="1">
        <v>15600</v>
      </c>
      <c r="G30" s="30">
        <f t="shared" si="7"/>
        <v>-3.8461538461538436E-2</v>
      </c>
    </row>
    <row r="31" spans="1:7" x14ac:dyDescent="0.35">
      <c r="A31" s="15" t="s">
        <v>21</v>
      </c>
      <c r="B31" s="1">
        <v>6000</v>
      </c>
      <c r="C31" s="1">
        <v>5820</v>
      </c>
      <c r="D31" s="1">
        <v>5936</v>
      </c>
      <c r="E31" s="1">
        <f t="shared" si="6"/>
        <v>6529.6</v>
      </c>
      <c r="F31" s="1">
        <v>5820</v>
      </c>
      <c r="G31" s="30">
        <f t="shared" si="7"/>
        <v>3.0927835051546282E-2</v>
      </c>
    </row>
    <row r="32" spans="1:7" x14ac:dyDescent="0.35">
      <c r="A32" s="15" t="s">
        <v>22</v>
      </c>
      <c r="B32" s="1">
        <v>5000</v>
      </c>
      <c r="C32" s="1">
        <v>4850</v>
      </c>
      <c r="D32" s="1">
        <v>4947</v>
      </c>
      <c r="E32" s="1">
        <f t="shared" si="6"/>
        <v>5441.7000000000007</v>
      </c>
      <c r="F32" s="1">
        <v>5250</v>
      </c>
      <c r="G32" s="30">
        <f t="shared" si="7"/>
        <v>-4.7619047619047672E-2</v>
      </c>
    </row>
    <row r="33" spans="1:7" x14ac:dyDescent="0.35">
      <c r="A33" s="15" t="s">
        <v>23</v>
      </c>
      <c r="B33" s="1">
        <v>3000</v>
      </c>
      <c r="C33" s="1">
        <v>2910</v>
      </c>
      <c r="D33" s="1">
        <v>2968</v>
      </c>
      <c r="E33" s="1">
        <f t="shared" si="6"/>
        <v>3264.8</v>
      </c>
      <c r="F33" s="1">
        <v>2730</v>
      </c>
      <c r="G33" s="30">
        <f t="shared" si="7"/>
        <v>9.8901098901098994E-2</v>
      </c>
    </row>
    <row r="34" spans="1:7" x14ac:dyDescent="0.35">
      <c r="A34" s="15" t="s">
        <v>24</v>
      </c>
      <c r="B34" s="1">
        <v>7000</v>
      </c>
      <c r="C34" s="1">
        <v>6790</v>
      </c>
      <c r="D34" s="1">
        <v>6926</v>
      </c>
      <c r="E34" s="1">
        <f t="shared" si="6"/>
        <v>7618.6</v>
      </c>
      <c r="F34" s="1">
        <v>7630.0000000000009</v>
      </c>
      <c r="G34" s="30">
        <f t="shared" si="7"/>
        <v>-8.2568807339449601E-2</v>
      </c>
    </row>
    <row r="35" spans="1:7" x14ac:dyDescent="0.35">
      <c r="A35" s="15" t="s">
        <v>25</v>
      </c>
      <c r="B35" s="1">
        <v>4000</v>
      </c>
      <c r="C35" s="1">
        <v>3880</v>
      </c>
      <c r="D35" s="1">
        <v>3958</v>
      </c>
      <c r="E35" s="1">
        <f t="shared" si="6"/>
        <v>4353.8</v>
      </c>
      <c r="F35" s="1">
        <v>4360</v>
      </c>
      <c r="G35" s="30">
        <f t="shared" si="7"/>
        <v>-8.256880733944949E-2</v>
      </c>
    </row>
    <row r="36" spans="1:7" x14ac:dyDescent="0.35">
      <c r="A36" s="15" t="s">
        <v>26</v>
      </c>
      <c r="B36" s="1">
        <v>2500</v>
      </c>
      <c r="C36" s="1">
        <v>2425</v>
      </c>
      <c r="D36" s="1">
        <v>2473</v>
      </c>
      <c r="E36" s="1">
        <f t="shared" si="6"/>
        <v>2720.3</v>
      </c>
      <c r="F36" s="1">
        <v>2550</v>
      </c>
      <c r="G36" s="30">
        <f t="shared" si="7"/>
        <v>-1.9607843137254943E-2</v>
      </c>
    </row>
    <row r="37" spans="1:7" x14ac:dyDescent="0.35">
      <c r="A37" s="15" t="s">
        <v>27</v>
      </c>
      <c r="B37" s="1">
        <v>1000</v>
      </c>
      <c r="C37" s="1">
        <v>970</v>
      </c>
      <c r="D37" s="1">
        <v>989</v>
      </c>
      <c r="E37" s="1">
        <f t="shared" si="6"/>
        <v>1087.9000000000001</v>
      </c>
      <c r="F37" s="1">
        <v>920</v>
      </c>
      <c r="G37" s="30">
        <f t="shared" si="7"/>
        <v>8.6956521739130377E-2</v>
      </c>
    </row>
    <row r="38" spans="1:7" x14ac:dyDescent="0.35">
      <c r="A38" s="15" t="s">
        <v>28</v>
      </c>
      <c r="B38" s="1">
        <v>3500</v>
      </c>
      <c r="C38" s="1">
        <v>3395</v>
      </c>
      <c r="D38" s="1">
        <v>3463</v>
      </c>
      <c r="E38" s="1">
        <f t="shared" si="6"/>
        <v>3809.3</v>
      </c>
      <c r="F38" s="1">
        <v>3290</v>
      </c>
      <c r="G38" s="30">
        <f t="shared" si="7"/>
        <v>6.3829787234042534E-2</v>
      </c>
    </row>
    <row r="39" spans="1:7" x14ac:dyDescent="0.35">
      <c r="A39" s="14" t="s">
        <v>29</v>
      </c>
      <c r="B39" s="19">
        <f>SUM(B25:B38)</f>
        <v>118000</v>
      </c>
      <c r="C39" s="19">
        <f t="shared" ref="C39:F39" si="8">SUM(C25:C38)</f>
        <v>114460</v>
      </c>
      <c r="D39" s="19">
        <f t="shared" si="8"/>
        <v>116749</v>
      </c>
      <c r="E39" s="19">
        <f t="shared" si="8"/>
        <v>128423.90000000002</v>
      </c>
      <c r="F39" s="19">
        <f t="shared" si="8"/>
        <v>116840</v>
      </c>
      <c r="G39" s="32">
        <f t="shared" si="7"/>
        <v>9.9281068127352601E-3</v>
      </c>
    </row>
    <row r="40" spans="1:7" x14ac:dyDescent="0.35">
      <c r="A40" s="17"/>
      <c r="B40" s="16"/>
      <c r="C40" s="16"/>
      <c r="D40" s="16"/>
      <c r="E40" s="16"/>
      <c r="F40" s="16"/>
    </row>
    <row r="41" spans="1:7" x14ac:dyDescent="0.35">
      <c r="A41" s="5" t="s">
        <v>30</v>
      </c>
      <c r="B41" s="6">
        <f>B22-B39</f>
        <v>140919</v>
      </c>
      <c r="C41" s="6">
        <f t="shared" ref="C41:F41" si="9">C22-C39</f>
        <v>129450</v>
      </c>
      <c r="D41" s="6">
        <f t="shared" si="9"/>
        <v>117350</v>
      </c>
      <c r="E41" s="6">
        <f t="shared" si="9"/>
        <v>129084.99999999997</v>
      </c>
      <c r="F41" s="6">
        <f t="shared" si="9"/>
        <v>101395</v>
      </c>
      <c r="G41" s="31">
        <f>IFERROR(B41/F41-1,0)</f>
        <v>0.38980225849400862</v>
      </c>
    </row>
  </sheetData>
  <conditionalFormatting sqref="B4:C4">
    <cfRule type="expression" dxfId="5" priority="3">
      <formula>$B$3</formula>
    </cfRule>
  </conditionalFormatting>
  <conditionalFormatting sqref="G7:G12">
    <cfRule type="cellIs" dxfId="4" priority="1" operator="greaterThan">
      <formula>0.1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2586A7-A46E-4161-88AC-F9A1517B4B7B}">
  <dimension ref="A1:G42"/>
  <sheetViews>
    <sheetView workbookViewId="0">
      <selection activeCell="G6" sqref="G6"/>
    </sheetView>
  </sheetViews>
  <sheetFormatPr defaultRowHeight="14.5" x14ac:dyDescent="0.35"/>
  <cols>
    <col min="1" max="1" width="26.26953125" bestFit="1" customWidth="1"/>
    <col min="2" max="4" width="10.6328125" customWidth="1"/>
    <col min="5" max="5" width="10.08984375" customWidth="1"/>
    <col min="6" max="7" width="10.6328125" customWidth="1"/>
  </cols>
  <sheetData>
    <row r="1" spans="1:7" ht="18.5" x14ac:dyDescent="0.45">
      <c r="A1" s="9" t="s">
        <v>37</v>
      </c>
    </row>
    <row r="2" spans="1:7" x14ac:dyDescent="0.35">
      <c r="A2" t="s">
        <v>38</v>
      </c>
    </row>
    <row r="3" spans="1:7" x14ac:dyDescent="0.35">
      <c r="A3" s="10" t="s">
        <v>94</v>
      </c>
      <c r="B3" s="27" t="b">
        <v>1</v>
      </c>
    </row>
    <row r="4" spans="1:7" x14ac:dyDescent="0.35">
      <c r="B4" s="26"/>
      <c r="C4" s="26"/>
    </row>
    <row r="5" spans="1:7" x14ac:dyDescent="0.35">
      <c r="B5" s="29" t="s">
        <v>86</v>
      </c>
      <c r="C5" s="29" t="s">
        <v>86</v>
      </c>
      <c r="D5" s="29" t="s">
        <v>86</v>
      </c>
      <c r="E5" s="29" t="s">
        <v>86</v>
      </c>
      <c r="F5" s="29" t="s">
        <v>88</v>
      </c>
      <c r="G5" s="29" t="s">
        <v>92</v>
      </c>
    </row>
    <row r="6" spans="1:7" x14ac:dyDescent="0.35">
      <c r="A6" s="7"/>
      <c r="B6" s="38" t="s">
        <v>87</v>
      </c>
      <c r="C6" s="38" t="s">
        <v>89</v>
      </c>
      <c r="D6" s="38" t="s">
        <v>90</v>
      </c>
      <c r="E6" s="38" t="s">
        <v>91</v>
      </c>
      <c r="F6" s="38" t="s">
        <v>87</v>
      </c>
      <c r="G6" s="39" t="s">
        <v>93</v>
      </c>
    </row>
    <row r="7" spans="1:7" x14ac:dyDescent="0.35">
      <c r="A7" s="12" t="s">
        <v>0</v>
      </c>
      <c r="B7" s="12"/>
      <c r="C7" s="12"/>
      <c r="D7" s="12"/>
      <c r="E7" s="12"/>
      <c r="F7" s="12"/>
      <c r="G7" s="12"/>
    </row>
    <row r="8" spans="1:7" x14ac:dyDescent="0.35">
      <c r="A8" s="15" t="s">
        <v>1</v>
      </c>
      <c r="B8" s="1">
        <v>131651</v>
      </c>
      <c r="C8" s="1">
        <v>126520</v>
      </c>
      <c r="D8" s="1">
        <v>123480</v>
      </c>
      <c r="E8" s="1">
        <f>D8*1.1</f>
        <v>135828</v>
      </c>
      <c r="F8" s="1">
        <v>108000</v>
      </c>
      <c r="G8" s="33">
        <f t="shared" ref="G8:G13" si="0">IFERROR(B8/F8-1,0)</f>
        <v>0.21899074074074076</v>
      </c>
    </row>
    <row r="9" spans="1:7" x14ac:dyDescent="0.35">
      <c r="A9" s="15" t="s">
        <v>2</v>
      </c>
      <c r="B9" s="1">
        <v>85415</v>
      </c>
      <c r="C9" s="1">
        <v>84000</v>
      </c>
      <c r="D9" s="1">
        <v>82320</v>
      </c>
      <c r="E9" s="1">
        <f t="shared" ref="E9:E12" si="1">D9*1.1</f>
        <v>90552.000000000015</v>
      </c>
      <c r="F9" s="1">
        <v>78400</v>
      </c>
      <c r="G9" s="33">
        <f t="shared" si="0"/>
        <v>8.947704081632657E-2</v>
      </c>
    </row>
    <row r="10" spans="1:7" x14ac:dyDescent="0.35">
      <c r="A10" s="15" t="s">
        <v>3</v>
      </c>
      <c r="B10" s="1">
        <v>75794</v>
      </c>
      <c r="C10" s="1">
        <v>68250</v>
      </c>
      <c r="D10" s="1">
        <v>66885</v>
      </c>
      <c r="E10" s="1">
        <f t="shared" si="1"/>
        <v>73573.5</v>
      </c>
      <c r="F10" s="1">
        <v>68577</v>
      </c>
      <c r="G10" s="33">
        <f t="shared" si="0"/>
        <v>0.10523936596818184</v>
      </c>
    </row>
    <row r="11" spans="1:7" x14ac:dyDescent="0.35">
      <c r="A11" s="15" t="s">
        <v>4</v>
      </c>
      <c r="B11" s="1">
        <v>42554</v>
      </c>
      <c r="C11" s="1">
        <v>42000</v>
      </c>
      <c r="D11" s="1">
        <v>41160</v>
      </c>
      <c r="E11" s="1">
        <f t="shared" si="1"/>
        <v>45276.000000000007</v>
      </c>
      <c r="F11" s="1">
        <v>42358</v>
      </c>
      <c r="G11" s="33">
        <f t="shared" si="0"/>
        <v>4.6272250814485272E-3</v>
      </c>
    </row>
    <row r="12" spans="1:7" x14ac:dyDescent="0.35">
      <c r="A12" s="15" t="s">
        <v>36</v>
      </c>
      <c r="B12" s="1">
        <v>-15710</v>
      </c>
      <c r="C12" s="1">
        <v>-15750</v>
      </c>
      <c r="D12" s="1">
        <v>-15435</v>
      </c>
      <c r="E12" s="1">
        <f t="shared" si="1"/>
        <v>-16978.5</v>
      </c>
      <c r="F12" s="1">
        <v>-13650</v>
      </c>
      <c r="G12" s="33">
        <f t="shared" si="0"/>
        <v>0.15091575091575082</v>
      </c>
    </row>
    <row r="13" spans="1:7" x14ac:dyDescent="0.35">
      <c r="A13" s="14" t="s">
        <v>5</v>
      </c>
      <c r="B13" s="2">
        <f>SUM(B8:B12)</f>
        <v>319704</v>
      </c>
      <c r="C13" s="2">
        <f t="shared" ref="C13:F13" si="2">SUM(C8:C12)</f>
        <v>305020</v>
      </c>
      <c r="D13" s="2">
        <f t="shared" si="2"/>
        <v>298410</v>
      </c>
      <c r="E13" s="2">
        <f t="shared" si="2"/>
        <v>328251</v>
      </c>
      <c r="F13" s="2">
        <f t="shared" si="2"/>
        <v>283685</v>
      </c>
      <c r="G13" s="34">
        <f t="shared" si="0"/>
        <v>0.12696829229603268</v>
      </c>
    </row>
    <row r="14" spans="1:7" x14ac:dyDescent="0.35">
      <c r="A14" s="14"/>
      <c r="B14" s="2"/>
      <c r="C14" s="2"/>
      <c r="D14" s="2"/>
      <c r="E14" s="2"/>
      <c r="F14" s="2"/>
    </row>
    <row r="15" spans="1:7" x14ac:dyDescent="0.35">
      <c r="A15" s="3" t="s">
        <v>6</v>
      </c>
      <c r="B15" s="4"/>
      <c r="C15" s="4"/>
      <c r="D15" s="3"/>
      <c r="E15" s="3"/>
      <c r="F15" s="3"/>
      <c r="G15" s="3"/>
    </row>
    <row r="16" spans="1:7" x14ac:dyDescent="0.35">
      <c r="A16" s="15" t="s">
        <v>7</v>
      </c>
      <c r="B16" s="1">
        <v>31255</v>
      </c>
      <c r="C16" s="1">
        <v>29100</v>
      </c>
      <c r="D16" s="1">
        <v>29682</v>
      </c>
      <c r="E16" s="1">
        <f t="shared" ref="E16:E20" si="3">D16*1.1</f>
        <v>32650.200000000004</v>
      </c>
      <c r="F16" s="1">
        <v>31800</v>
      </c>
      <c r="G16" s="33">
        <f t="shared" ref="G16:G21" si="4">IFERROR(B16/F16-1,0)</f>
        <v>-1.7138364779874182E-2</v>
      </c>
    </row>
    <row r="17" spans="1:7" x14ac:dyDescent="0.35">
      <c r="A17" s="15" t="s">
        <v>8</v>
      </c>
      <c r="B17" s="1">
        <v>25647</v>
      </c>
      <c r="C17" s="1">
        <v>24250</v>
      </c>
      <c r="D17" s="1">
        <v>24735</v>
      </c>
      <c r="E17" s="1">
        <f t="shared" si="3"/>
        <v>27208.500000000004</v>
      </c>
      <c r="F17" s="1">
        <v>25500</v>
      </c>
      <c r="G17" s="33">
        <f t="shared" si="4"/>
        <v>5.7647058823528941E-3</v>
      </c>
    </row>
    <row r="18" spans="1:7" x14ac:dyDescent="0.35">
      <c r="A18" s="15" t="s">
        <v>9</v>
      </c>
      <c r="B18" s="1">
        <v>5123</v>
      </c>
      <c r="C18" s="1">
        <v>4850</v>
      </c>
      <c r="D18" s="1">
        <v>4947</v>
      </c>
      <c r="E18" s="1">
        <f t="shared" si="3"/>
        <v>5441.7000000000007</v>
      </c>
      <c r="F18" s="1">
        <v>4750</v>
      </c>
      <c r="G18" s="33">
        <f t="shared" si="4"/>
        <v>7.8526315789473777E-2</v>
      </c>
    </row>
    <row r="19" spans="1:7" x14ac:dyDescent="0.35">
      <c r="A19" s="15" t="s">
        <v>10</v>
      </c>
      <c r="B19" s="1">
        <v>3345</v>
      </c>
      <c r="C19" s="1">
        <v>2910</v>
      </c>
      <c r="D19" s="1">
        <v>2968</v>
      </c>
      <c r="E19" s="1">
        <f t="shared" si="3"/>
        <v>3264.8</v>
      </c>
      <c r="F19" s="1">
        <v>3300.0000000000005</v>
      </c>
      <c r="G19" s="33">
        <f t="shared" si="4"/>
        <v>1.3636363636363447E-2</v>
      </c>
    </row>
    <row r="20" spans="1:7" x14ac:dyDescent="0.35">
      <c r="A20" s="15" t="s">
        <v>11</v>
      </c>
      <c r="B20" s="1">
        <v>0</v>
      </c>
      <c r="C20" s="1">
        <v>0</v>
      </c>
      <c r="D20" s="1">
        <v>1979</v>
      </c>
      <c r="E20" s="1">
        <f t="shared" si="3"/>
        <v>2176.9</v>
      </c>
      <c r="F20" s="1">
        <v>100</v>
      </c>
      <c r="G20" s="33">
        <f t="shared" si="4"/>
        <v>-1</v>
      </c>
    </row>
    <row r="21" spans="1:7" x14ac:dyDescent="0.35">
      <c r="A21" s="14" t="s">
        <v>12</v>
      </c>
      <c r="B21" s="2">
        <f>SUM(B16:B20)</f>
        <v>65370</v>
      </c>
      <c r="C21" s="2">
        <f t="shared" ref="C21:F21" si="5">SUM(C16:C20)</f>
        <v>61110</v>
      </c>
      <c r="D21" s="2">
        <f t="shared" si="5"/>
        <v>64311</v>
      </c>
      <c r="E21" s="2">
        <f t="shared" si="5"/>
        <v>70742.100000000006</v>
      </c>
      <c r="F21" s="2">
        <f t="shared" si="5"/>
        <v>65450</v>
      </c>
      <c r="G21" s="34">
        <f t="shared" si="4"/>
        <v>-1.222307104660092E-3</v>
      </c>
    </row>
    <row r="22" spans="1:7" x14ac:dyDescent="0.35">
      <c r="A22" s="14"/>
      <c r="B22" s="2"/>
      <c r="C22" s="2"/>
      <c r="D22" s="2"/>
      <c r="E22" s="2"/>
      <c r="F22" s="2"/>
    </row>
    <row r="23" spans="1:7" x14ac:dyDescent="0.35">
      <c r="A23" s="5" t="s">
        <v>13</v>
      </c>
      <c r="B23" s="6">
        <f>B13-B21</f>
        <v>254334</v>
      </c>
      <c r="C23" s="6">
        <f>C13-C21</f>
        <v>243910</v>
      </c>
      <c r="D23" s="6">
        <f>D13-D21</f>
        <v>234099</v>
      </c>
      <c r="E23" s="6">
        <f>E13-E21</f>
        <v>257508.9</v>
      </c>
      <c r="F23" s="6">
        <f>F13-F21</f>
        <v>218235</v>
      </c>
      <c r="G23" s="31">
        <f>IFERROR(B23/F23-1,0)</f>
        <v>0.16541343047632129</v>
      </c>
    </row>
    <row r="24" spans="1:7" x14ac:dyDescent="0.35">
      <c r="A24" s="18"/>
      <c r="B24" s="19"/>
      <c r="C24" s="19"/>
      <c r="D24" s="19"/>
      <c r="E24" s="19"/>
      <c r="F24" s="19"/>
    </row>
    <row r="25" spans="1:7" x14ac:dyDescent="0.35">
      <c r="A25" s="3" t="s">
        <v>14</v>
      </c>
      <c r="B25" s="4"/>
      <c r="C25" s="4"/>
      <c r="D25" s="4"/>
      <c r="E25" s="4"/>
      <c r="F25" s="4"/>
      <c r="G25" s="4"/>
    </row>
    <row r="26" spans="1:7" x14ac:dyDescent="0.35">
      <c r="A26" s="15" t="s">
        <v>15</v>
      </c>
      <c r="B26" s="1">
        <v>40000</v>
      </c>
      <c r="C26" s="1">
        <v>38800</v>
      </c>
      <c r="D26" s="1">
        <v>39576</v>
      </c>
      <c r="E26" s="1">
        <f t="shared" ref="E26:E39" si="6">D26*1.1</f>
        <v>43533.600000000006</v>
      </c>
      <c r="F26" s="1">
        <v>37200</v>
      </c>
      <c r="G26" s="30">
        <f t="shared" ref="G26:G40" si="7">IFERROR(B26/F26-1,0)</f>
        <v>7.5268817204301008E-2</v>
      </c>
    </row>
    <row r="27" spans="1:7" x14ac:dyDescent="0.35">
      <c r="A27" s="15" t="s">
        <v>16</v>
      </c>
      <c r="B27" s="1">
        <v>8000</v>
      </c>
      <c r="C27" s="1">
        <v>7760</v>
      </c>
      <c r="D27" s="1">
        <v>7915</v>
      </c>
      <c r="E27" s="1">
        <f t="shared" si="6"/>
        <v>8706.5</v>
      </c>
      <c r="F27" s="1">
        <v>8640</v>
      </c>
      <c r="G27" s="30">
        <f t="shared" si="7"/>
        <v>-7.407407407407407E-2</v>
      </c>
    </row>
    <row r="28" spans="1:7" x14ac:dyDescent="0.35">
      <c r="A28" s="15" t="s">
        <v>17</v>
      </c>
      <c r="B28" s="1">
        <v>12000</v>
      </c>
      <c r="C28" s="1">
        <v>11640</v>
      </c>
      <c r="D28" s="1">
        <v>11873</v>
      </c>
      <c r="E28" s="1">
        <f t="shared" si="6"/>
        <v>13060.300000000001</v>
      </c>
      <c r="F28" s="1">
        <v>12720</v>
      </c>
      <c r="G28" s="30">
        <f t="shared" si="7"/>
        <v>-5.6603773584905648E-2</v>
      </c>
    </row>
    <row r="29" spans="1:7" x14ac:dyDescent="0.35">
      <c r="A29" s="15" t="s">
        <v>18</v>
      </c>
      <c r="B29" s="1">
        <v>9000</v>
      </c>
      <c r="C29" s="1">
        <v>8730</v>
      </c>
      <c r="D29" s="1">
        <v>8905</v>
      </c>
      <c r="E29" s="1">
        <f t="shared" si="6"/>
        <v>9795.5</v>
      </c>
      <c r="F29" s="1">
        <v>8190</v>
      </c>
      <c r="G29" s="30">
        <f t="shared" si="7"/>
        <v>9.8901098901098994E-2</v>
      </c>
    </row>
    <row r="30" spans="1:7" x14ac:dyDescent="0.35">
      <c r="A30" s="15" t="s">
        <v>19</v>
      </c>
      <c r="B30" s="1">
        <v>2000</v>
      </c>
      <c r="C30" s="1">
        <v>1940</v>
      </c>
      <c r="D30" s="1">
        <v>1979</v>
      </c>
      <c r="E30" s="1">
        <f t="shared" si="6"/>
        <v>2176.9</v>
      </c>
      <c r="F30" s="1">
        <v>1940</v>
      </c>
      <c r="G30" s="30">
        <f t="shared" si="7"/>
        <v>3.0927835051546282E-2</v>
      </c>
    </row>
    <row r="31" spans="1:7" x14ac:dyDescent="0.35">
      <c r="A31" s="15" t="s">
        <v>20</v>
      </c>
      <c r="B31" s="1">
        <v>15000</v>
      </c>
      <c r="C31" s="1">
        <v>14550</v>
      </c>
      <c r="D31" s="1">
        <v>14841</v>
      </c>
      <c r="E31" s="1">
        <f t="shared" si="6"/>
        <v>16325.100000000002</v>
      </c>
      <c r="F31" s="1">
        <v>15600</v>
      </c>
      <c r="G31" s="30">
        <f t="shared" si="7"/>
        <v>-3.8461538461538436E-2</v>
      </c>
    </row>
    <row r="32" spans="1:7" x14ac:dyDescent="0.35">
      <c r="A32" s="15" t="s">
        <v>21</v>
      </c>
      <c r="B32" s="1">
        <v>6000</v>
      </c>
      <c r="C32" s="1">
        <v>5820</v>
      </c>
      <c r="D32" s="1">
        <v>5936</v>
      </c>
      <c r="E32" s="1">
        <f t="shared" si="6"/>
        <v>6529.6</v>
      </c>
      <c r="F32" s="1">
        <v>5820</v>
      </c>
      <c r="G32" s="30">
        <f t="shared" si="7"/>
        <v>3.0927835051546282E-2</v>
      </c>
    </row>
    <row r="33" spans="1:7" x14ac:dyDescent="0.35">
      <c r="A33" s="15" t="s">
        <v>22</v>
      </c>
      <c r="B33" s="1">
        <v>5000</v>
      </c>
      <c r="C33" s="1">
        <v>4850</v>
      </c>
      <c r="D33" s="1">
        <v>4947</v>
      </c>
      <c r="E33" s="1">
        <f t="shared" si="6"/>
        <v>5441.7000000000007</v>
      </c>
      <c r="F33" s="1">
        <v>5250</v>
      </c>
      <c r="G33" s="30">
        <f t="shared" si="7"/>
        <v>-4.7619047619047672E-2</v>
      </c>
    </row>
    <row r="34" spans="1:7" x14ac:dyDescent="0.35">
      <c r="A34" s="15" t="s">
        <v>23</v>
      </c>
      <c r="B34" s="1">
        <v>3000</v>
      </c>
      <c r="C34" s="1">
        <v>2910</v>
      </c>
      <c r="D34" s="1">
        <v>2968</v>
      </c>
      <c r="E34" s="1">
        <f t="shared" si="6"/>
        <v>3264.8</v>
      </c>
      <c r="F34" s="1">
        <v>2730</v>
      </c>
      <c r="G34" s="30">
        <f t="shared" si="7"/>
        <v>9.8901098901098994E-2</v>
      </c>
    </row>
    <row r="35" spans="1:7" x14ac:dyDescent="0.35">
      <c r="A35" s="15" t="s">
        <v>24</v>
      </c>
      <c r="B35" s="1">
        <v>7000</v>
      </c>
      <c r="C35" s="1">
        <v>6790</v>
      </c>
      <c r="D35" s="1">
        <v>6926</v>
      </c>
      <c r="E35" s="1">
        <f t="shared" si="6"/>
        <v>7618.6</v>
      </c>
      <c r="F35" s="1">
        <v>7630.0000000000009</v>
      </c>
      <c r="G35" s="30">
        <f t="shared" si="7"/>
        <v>-8.2568807339449601E-2</v>
      </c>
    </row>
    <row r="36" spans="1:7" x14ac:dyDescent="0.35">
      <c r="A36" s="15" t="s">
        <v>25</v>
      </c>
      <c r="B36" s="1">
        <v>4000</v>
      </c>
      <c r="C36" s="1">
        <v>3880</v>
      </c>
      <c r="D36" s="1">
        <v>3958</v>
      </c>
      <c r="E36" s="1">
        <f t="shared" si="6"/>
        <v>4353.8</v>
      </c>
      <c r="F36" s="1">
        <v>4360</v>
      </c>
      <c r="G36" s="30">
        <f t="shared" si="7"/>
        <v>-8.256880733944949E-2</v>
      </c>
    </row>
    <row r="37" spans="1:7" x14ac:dyDescent="0.35">
      <c r="A37" s="15" t="s">
        <v>26</v>
      </c>
      <c r="B37" s="1">
        <v>2500</v>
      </c>
      <c r="C37" s="1">
        <v>2425</v>
      </c>
      <c r="D37" s="1">
        <v>2473</v>
      </c>
      <c r="E37" s="1">
        <f t="shared" si="6"/>
        <v>2720.3</v>
      </c>
      <c r="F37" s="1">
        <v>2550</v>
      </c>
      <c r="G37" s="30">
        <f t="shared" si="7"/>
        <v>-1.9607843137254943E-2</v>
      </c>
    </row>
    <row r="38" spans="1:7" x14ac:dyDescent="0.35">
      <c r="A38" s="15" t="s">
        <v>27</v>
      </c>
      <c r="B38" s="1">
        <v>1000</v>
      </c>
      <c r="C38" s="1">
        <v>970</v>
      </c>
      <c r="D38" s="1">
        <v>989</v>
      </c>
      <c r="E38" s="1">
        <f t="shared" si="6"/>
        <v>1087.9000000000001</v>
      </c>
      <c r="F38" s="1">
        <v>920</v>
      </c>
      <c r="G38" s="30">
        <f t="shared" si="7"/>
        <v>8.6956521739130377E-2</v>
      </c>
    </row>
    <row r="39" spans="1:7" x14ac:dyDescent="0.35">
      <c r="A39" s="15" t="s">
        <v>28</v>
      </c>
      <c r="B39" s="1">
        <v>3500</v>
      </c>
      <c r="C39" s="1">
        <v>3395</v>
      </c>
      <c r="D39" s="1">
        <v>3463</v>
      </c>
      <c r="E39" s="1">
        <f t="shared" si="6"/>
        <v>3809.3</v>
      </c>
      <c r="F39" s="1">
        <v>3290</v>
      </c>
      <c r="G39" s="30">
        <f t="shared" si="7"/>
        <v>6.3829787234042534E-2</v>
      </c>
    </row>
    <row r="40" spans="1:7" x14ac:dyDescent="0.35">
      <c r="A40" s="14" t="s">
        <v>29</v>
      </c>
      <c r="B40" s="19">
        <f>SUM(B26:B39)</f>
        <v>118000</v>
      </c>
      <c r="C40" s="19">
        <f t="shared" ref="C40:F40" si="8">SUM(C26:C39)</f>
        <v>114460</v>
      </c>
      <c r="D40" s="19">
        <f t="shared" si="8"/>
        <v>116749</v>
      </c>
      <c r="E40" s="19">
        <f t="shared" si="8"/>
        <v>128423.90000000002</v>
      </c>
      <c r="F40" s="19">
        <f t="shared" si="8"/>
        <v>116840</v>
      </c>
      <c r="G40" s="32">
        <f t="shared" si="7"/>
        <v>9.9281068127352601E-3</v>
      </c>
    </row>
    <row r="41" spans="1:7" x14ac:dyDescent="0.35">
      <c r="A41" s="17"/>
      <c r="B41" s="16"/>
      <c r="C41" s="16"/>
      <c r="D41" s="16"/>
      <c r="E41" s="16"/>
      <c r="F41" s="16"/>
    </row>
    <row r="42" spans="1:7" x14ac:dyDescent="0.35">
      <c r="A42" s="5" t="s">
        <v>30</v>
      </c>
      <c r="B42" s="6">
        <f>B23-B40</f>
        <v>136334</v>
      </c>
      <c r="C42" s="6">
        <f t="shared" ref="C42:F42" si="9">C23-C40</f>
        <v>129450</v>
      </c>
      <c r="D42" s="6">
        <f t="shared" si="9"/>
        <v>117350</v>
      </c>
      <c r="E42" s="6">
        <f t="shared" si="9"/>
        <v>129084.99999999997</v>
      </c>
      <c r="F42" s="6">
        <f t="shared" si="9"/>
        <v>101395</v>
      </c>
      <c r="G42" s="31">
        <f>IFERROR(B42/F42-1,0)</f>
        <v>0.34458306622614532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B36AED-BC0F-46DE-8FDA-3C1A7B1C06F2}">
  <dimension ref="A1:G41"/>
  <sheetViews>
    <sheetView workbookViewId="0">
      <selection activeCell="B5" sqref="B5"/>
    </sheetView>
  </sheetViews>
  <sheetFormatPr defaultRowHeight="14.5" x14ac:dyDescent="0.35"/>
  <cols>
    <col min="1" max="1" width="26.26953125" bestFit="1" customWidth="1"/>
    <col min="2" max="7" width="10.6328125" customWidth="1"/>
  </cols>
  <sheetData>
    <row r="1" spans="1:7" ht="18.5" x14ac:dyDescent="0.45">
      <c r="A1" s="9" t="s">
        <v>37</v>
      </c>
    </row>
    <row r="2" spans="1:7" x14ac:dyDescent="0.35">
      <c r="A2" t="s">
        <v>38</v>
      </c>
    </row>
    <row r="3" spans="1:7" x14ac:dyDescent="0.35">
      <c r="A3" s="10" t="s">
        <v>94</v>
      </c>
      <c r="B3" s="27" t="b">
        <v>1</v>
      </c>
    </row>
    <row r="4" spans="1:7" x14ac:dyDescent="0.35">
      <c r="B4" s="26" t="s">
        <v>43</v>
      </c>
      <c r="C4" s="26" t="s">
        <v>44</v>
      </c>
    </row>
    <row r="5" spans="1:7" ht="29" x14ac:dyDescent="0.35">
      <c r="A5" s="7"/>
      <c r="B5" s="38" t="s">
        <v>45</v>
      </c>
      <c r="C5" s="38" t="s">
        <v>46</v>
      </c>
      <c r="D5" s="38" t="s">
        <v>84</v>
      </c>
      <c r="E5" s="38" t="s">
        <v>85</v>
      </c>
      <c r="F5" s="38" t="s">
        <v>49</v>
      </c>
      <c r="G5" s="39" t="s">
        <v>95</v>
      </c>
    </row>
    <row r="6" spans="1:7" x14ac:dyDescent="0.35">
      <c r="A6" s="12" t="s">
        <v>0</v>
      </c>
      <c r="B6" s="12"/>
      <c r="C6" s="12"/>
      <c r="D6" s="12"/>
      <c r="E6" s="12"/>
      <c r="F6" s="12"/>
      <c r="G6" s="12"/>
    </row>
    <row r="7" spans="1:7" x14ac:dyDescent="0.35">
      <c r="A7" s="15" t="s">
        <v>1</v>
      </c>
      <c r="B7" s="1">
        <v>131651</v>
      </c>
      <c r="C7" s="1">
        <v>126520</v>
      </c>
      <c r="D7" s="1">
        <v>123480</v>
      </c>
      <c r="E7" s="1">
        <f>D7*1.1</f>
        <v>135828</v>
      </c>
      <c r="F7" s="1">
        <v>108000</v>
      </c>
      <c r="G7" s="33">
        <f t="shared" ref="G7:G12" si="0">IFERROR(B7/F7-1,0)</f>
        <v>0.21899074074074076</v>
      </c>
    </row>
    <row r="8" spans="1:7" x14ac:dyDescent="0.35">
      <c r="A8" s="15" t="s">
        <v>2</v>
      </c>
      <c r="B8" s="1">
        <v>85415</v>
      </c>
      <c r="C8" s="1">
        <v>84000</v>
      </c>
      <c r="D8" s="1">
        <v>82320</v>
      </c>
      <c r="E8" s="1">
        <f t="shared" ref="E8:E11" si="1">D8*1.1</f>
        <v>90552.000000000015</v>
      </c>
      <c r="F8" s="1">
        <v>78400</v>
      </c>
      <c r="G8" s="33">
        <f t="shared" si="0"/>
        <v>8.947704081632657E-2</v>
      </c>
    </row>
    <row r="9" spans="1:7" x14ac:dyDescent="0.35">
      <c r="A9" s="15" t="s">
        <v>3</v>
      </c>
      <c r="B9" s="1">
        <v>75794</v>
      </c>
      <c r="C9" s="1">
        <v>68250</v>
      </c>
      <c r="D9" s="1">
        <v>66885</v>
      </c>
      <c r="E9" s="1">
        <f t="shared" si="1"/>
        <v>73573.5</v>
      </c>
      <c r="F9" s="1">
        <v>68577</v>
      </c>
      <c r="G9" s="33">
        <f t="shared" si="0"/>
        <v>0.10523936596818184</v>
      </c>
    </row>
    <row r="10" spans="1:7" x14ac:dyDescent="0.35">
      <c r="A10" s="15" t="s">
        <v>4</v>
      </c>
      <c r="B10" s="1">
        <v>42554</v>
      </c>
      <c r="C10" s="1">
        <v>42000</v>
      </c>
      <c r="D10" s="1">
        <v>41160</v>
      </c>
      <c r="E10" s="1">
        <f t="shared" si="1"/>
        <v>45276.000000000007</v>
      </c>
      <c r="F10" s="1">
        <v>42358</v>
      </c>
      <c r="G10" s="33">
        <f t="shared" si="0"/>
        <v>4.6272250814485272E-3</v>
      </c>
    </row>
    <row r="11" spans="1:7" x14ac:dyDescent="0.35">
      <c r="A11" s="15" t="s">
        <v>36</v>
      </c>
      <c r="B11" s="1">
        <v>-15710</v>
      </c>
      <c r="C11" s="1">
        <v>-15750</v>
      </c>
      <c r="D11" s="1">
        <v>-15435</v>
      </c>
      <c r="E11" s="1">
        <f t="shared" si="1"/>
        <v>-16978.5</v>
      </c>
      <c r="F11" s="1">
        <v>-13650</v>
      </c>
      <c r="G11" s="33">
        <f t="shared" si="0"/>
        <v>0.15091575091575082</v>
      </c>
    </row>
    <row r="12" spans="1:7" x14ac:dyDescent="0.35">
      <c r="A12" s="14" t="s">
        <v>5</v>
      </c>
      <c r="B12" s="2">
        <f>SUM(B7:B11)</f>
        <v>319704</v>
      </c>
      <c r="C12" s="2">
        <f t="shared" ref="C12:F12" si="2">SUM(C7:C11)</f>
        <v>305020</v>
      </c>
      <c r="D12" s="2">
        <f t="shared" si="2"/>
        <v>298410</v>
      </c>
      <c r="E12" s="2">
        <f t="shared" si="2"/>
        <v>328251</v>
      </c>
      <c r="F12" s="2">
        <f t="shared" si="2"/>
        <v>283685</v>
      </c>
      <c r="G12" s="34">
        <f t="shared" si="0"/>
        <v>0.12696829229603268</v>
      </c>
    </row>
    <row r="13" spans="1:7" x14ac:dyDescent="0.35">
      <c r="A13" s="14"/>
      <c r="B13" s="2"/>
      <c r="C13" s="2"/>
      <c r="D13" s="2"/>
      <c r="E13" s="2"/>
      <c r="F13" s="2"/>
    </row>
    <row r="14" spans="1:7" x14ac:dyDescent="0.35">
      <c r="A14" s="3" t="s">
        <v>6</v>
      </c>
      <c r="B14" s="4"/>
      <c r="C14" s="4"/>
      <c r="D14" s="3"/>
      <c r="E14" s="3"/>
      <c r="F14" s="3"/>
      <c r="G14" s="3"/>
    </row>
    <row r="15" spans="1:7" x14ac:dyDescent="0.35">
      <c r="A15" s="15" t="s">
        <v>7</v>
      </c>
      <c r="B15" s="1">
        <v>31255</v>
      </c>
      <c r="C15" s="1">
        <v>29100</v>
      </c>
      <c r="D15" s="1">
        <v>29682</v>
      </c>
      <c r="E15" s="1">
        <f t="shared" ref="E15:E19" si="3">D15*1.1</f>
        <v>32650.200000000004</v>
      </c>
      <c r="F15" s="1">
        <v>31800</v>
      </c>
      <c r="G15" s="33">
        <f t="shared" ref="G15:G20" si="4">IFERROR(B15/F15-1,0)</f>
        <v>-1.7138364779874182E-2</v>
      </c>
    </row>
    <row r="16" spans="1:7" x14ac:dyDescent="0.35">
      <c r="A16" s="15" t="s">
        <v>8</v>
      </c>
      <c r="B16" s="1">
        <v>25647</v>
      </c>
      <c r="C16" s="1">
        <v>24250</v>
      </c>
      <c r="D16" s="1">
        <v>24735</v>
      </c>
      <c r="E16" s="1">
        <f t="shared" si="3"/>
        <v>27208.500000000004</v>
      </c>
      <c r="F16" s="1">
        <v>25500</v>
      </c>
      <c r="G16" s="33">
        <f t="shared" si="4"/>
        <v>5.7647058823528941E-3</v>
      </c>
    </row>
    <row r="17" spans="1:7" x14ac:dyDescent="0.35">
      <c r="A17" s="15" t="s">
        <v>9</v>
      </c>
      <c r="B17" s="1">
        <v>5123</v>
      </c>
      <c r="C17" s="1">
        <v>4850</v>
      </c>
      <c r="D17" s="1">
        <v>4947</v>
      </c>
      <c r="E17" s="1">
        <f t="shared" si="3"/>
        <v>5441.7000000000007</v>
      </c>
      <c r="F17" s="1">
        <v>4750</v>
      </c>
      <c r="G17" s="33">
        <f t="shared" si="4"/>
        <v>7.8526315789473777E-2</v>
      </c>
    </row>
    <row r="18" spans="1:7" x14ac:dyDescent="0.35">
      <c r="A18" s="15" t="s">
        <v>10</v>
      </c>
      <c r="B18" s="1">
        <v>3345</v>
      </c>
      <c r="C18" s="1">
        <v>2910</v>
      </c>
      <c r="D18" s="1">
        <v>2968</v>
      </c>
      <c r="E18" s="1">
        <f t="shared" si="3"/>
        <v>3264.8</v>
      </c>
      <c r="F18" s="1">
        <v>3300.0000000000005</v>
      </c>
      <c r="G18" s="33">
        <f t="shared" si="4"/>
        <v>1.3636363636363447E-2</v>
      </c>
    </row>
    <row r="19" spans="1:7" x14ac:dyDescent="0.35">
      <c r="A19" s="15" t="s">
        <v>11</v>
      </c>
      <c r="B19" s="1">
        <v>0</v>
      </c>
      <c r="C19" s="1">
        <v>0</v>
      </c>
      <c r="D19" s="1">
        <v>1979</v>
      </c>
      <c r="E19" s="1">
        <f t="shared" si="3"/>
        <v>2176.9</v>
      </c>
      <c r="F19" s="1">
        <v>100</v>
      </c>
      <c r="G19" s="33">
        <f t="shared" si="4"/>
        <v>-1</v>
      </c>
    </row>
    <row r="20" spans="1:7" x14ac:dyDescent="0.35">
      <c r="A20" s="14" t="s">
        <v>12</v>
      </c>
      <c r="B20" s="2">
        <f>SUM(B15:B19)</f>
        <v>65370</v>
      </c>
      <c r="C20" s="2">
        <f t="shared" ref="C20:F20" si="5">SUM(C15:C19)</f>
        <v>61110</v>
      </c>
      <c r="D20" s="2">
        <f t="shared" si="5"/>
        <v>64311</v>
      </c>
      <c r="E20" s="2">
        <f t="shared" si="5"/>
        <v>70742.100000000006</v>
      </c>
      <c r="F20" s="2">
        <f t="shared" si="5"/>
        <v>65450</v>
      </c>
      <c r="G20" s="34">
        <f t="shared" si="4"/>
        <v>-1.222307104660092E-3</v>
      </c>
    </row>
    <row r="21" spans="1:7" x14ac:dyDescent="0.35">
      <c r="A21" s="14"/>
      <c r="B21" s="2"/>
      <c r="C21" s="2"/>
      <c r="D21" s="2"/>
      <c r="E21" s="2"/>
      <c r="F21" s="2"/>
    </row>
    <row r="22" spans="1:7" x14ac:dyDescent="0.35">
      <c r="A22" s="5" t="s">
        <v>13</v>
      </c>
      <c r="B22" s="6">
        <f>B12-B20</f>
        <v>254334</v>
      </c>
      <c r="C22" s="6">
        <f>C12-C20</f>
        <v>243910</v>
      </c>
      <c r="D22" s="6">
        <f>D12-D20</f>
        <v>234099</v>
      </c>
      <c r="E22" s="6">
        <f>E12-E20</f>
        <v>257508.9</v>
      </c>
      <c r="F22" s="6">
        <f>F12-F20</f>
        <v>218235</v>
      </c>
      <c r="G22" s="31">
        <f>IFERROR(B22/F22-1,0)</f>
        <v>0.16541343047632129</v>
      </c>
    </row>
    <row r="23" spans="1:7" x14ac:dyDescent="0.35">
      <c r="A23" s="18"/>
      <c r="B23" s="19"/>
      <c r="C23" s="19"/>
      <c r="D23" s="19"/>
      <c r="E23" s="19"/>
      <c r="F23" s="19"/>
    </row>
    <row r="24" spans="1:7" x14ac:dyDescent="0.35">
      <c r="A24" s="3" t="s">
        <v>14</v>
      </c>
      <c r="B24" s="4"/>
      <c r="C24" s="4"/>
      <c r="D24" s="4"/>
      <c r="E24" s="4"/>
      <c r="F24" s="4"/>
      <c r="G24" s="4"/>
    </row>
    <row r="25" spans="1:7" x14ac:dyDescent="0.35">
      <c r="A25" s="15" t="s">
        <v>15</v>
      </c>
      <c r="B25" s="1">
        <v>40000</v>
      </c>
      <c r="C25" s="1">
        <v>38800</v>
      </c>
      <c r="D25" s="1">
        <v>39576</v>
      </c>
      <c r="E25" s="1">
        <f t="shared" ref="E25:E38" si="6">D25*1.1</f>
        <v>43533.600000000006</v>
      </c>
      <c r="F25" s="1">
        <v>37200</v>
      </c>
      <c r="G25" s="30">
        <f t="shared" ref="G25:G39" si="7">IFERROR(B25/F25-1,0)</f>
        <v>7.5268817204301008E-2</v>
      </c>
    </row>
    <row r="26" spans="1:7" x14ac:dyDescent="0.35">
      <c r="A26" s="15" t="s">
        <v>16</v>
      </c>
      <c r="B26" s="1">
        <v>8000</v>
      </c>
      <c r="C26" s="1">
        <v>7760</v>
      </c>
      <c r="D26" s="1">
        <v>7915</v>
      </c>
      <c r="E26" s="1">
        <f t="shared" si="6"/>
        <v>8706.5</v>
      </c>
      <c r="F26" s="1">
        <v>8640</v>
      </c>
      <c r="G26" s="30">
        <f t="shared" si="7"/>
        <v>-7.407407407407407E-2</v>
      </c>
    </row>
    <row r="27" spans="1:7" x14ac:dyDescent="0.35">
      <c r="A27" s="15" t="s">
        <v>17</v>
      </c>
      <c r="B27" s="1">
        <v>12000</v>
      </c>
      <c r="C27" s="1">
        <v>11640</v>
      </c>
      <c r="D27" s="1">
        <v>11873</v>
      </c>
      <c r="E27" s="1">
        <f t="shared" si="6"/>
        <v>13060.300000000001</v>
      </c>
      <c r="F27" s="1">
        <v>12720</v>
      </c>
      <c r="G27" s="30">
        <f t="shared" si="7"/>
        <v>-5.6603773584905648E-2</v>
      </c>
    </row>
    <row r="28" spans="1:7" x14ac:dyDescent="0.35">
      <c r="A28" s="15" t="s">
        <v>18</v>
      </c>
      <c r="B28" s="1">
        <v>9000</v>
      </c>
      <c r="C28" s="1">
        <v>8730</v>
      </c>
      <c r="D28" s="1">
        <v>8905</v>
      </c>
      <c r="E28" s="1">
        <f t="shared" si="6"/>
        <v>9795.5</v>
      </c>
      <c r="F28" s="1">
        <v>8190</v>
      </c>
      <c r="G28" s="30">
        <f t="shared" si="7"/>
        <v>9.8901098901098994E-2</v>
      </c>
    </row>
    <row r="29" spans="1:7" x14ac:dyDescent="0.35">
      <c r="A29" s="15" t="s">
        <v>19</v>
      </c>
      <c r="B29" s="1">
        <v>2000</v>
      </c>
      <c r="C29" s="1">
        <v>1940</v>
      </c>
      <c r="D29" s="1">
        <v>1979</v>
      </c>
      <c r="E29" s="1">
        <f t="shared" si="6"/>
        <v>2176.9</v>
      </c>
      <c r="F29" s="1">
        <v>1940</v>
      </c>
      <c r="G29" s="30">
        <f t="shared" si="7"/>
        <v>3.0927835051546282E-2</v>
      </c>
    </row>
    <row r="30" spans="1:7" x14ac:dyDescent="0.35">
      <c r="A30" s="15" t="s">
        <v>20</v>
      </c>
      <c r="B30" s="1">
        <v>15000</v>
      </c>
      <c r="C30" s="1">
        <v>14550</v>
      </c>
      <c r="D30" s="1">
        <v>14841</v>
      </c>
      <c r="E30" s="1">
        <f t="shared" si="6"/>
        <v>16325.100000000002</v>
      </c>
      <c r="F30" s="1">
        <v>15600</v>
      </c>
      <c r="G30" s="30">
        <f t="shared" si="7"/>
        <v>-3.8461538461538436E-2</v>
      </c>
    </row>
    <row r="31" spans="1:7" x14ac:dyDescent="0.35">
      <c r="A31" s="15" t="s">
        <v>21</v>
      </c>
      <c r="B31" s="1">
        <v>6000</v>
      </c>
      <c r="C31" s="1">
        <v>5820</v>
      </c>
      <c r="D31" s="1">
        <v>5936</v>
      </c>
      <c r="E31" s="1">
        <f t="shared" si="6"/>
        <v>6529.6</v>
      </c>
      <c r="F31" s="1">
        <v>5820</v>
      </c>
      <c r="G31" s="30">
        <f t="shared" si="7"/>
        <v>3.0927835051546282E-2</v>
      </c>
    </row>
    <row r="32" spans="1:7" x14ac:dyDescent="0.35">
      <c r="A32" s="15" t="s">
        <v>22</v>
      </c>
      <c r="B32" s="1">
        <v>5000</v>
      </c>
      <c r="C32" s="1">
        <v>4850</v>
      </c>
      <c r="D32" s="1">
        <v>4947</v>
      </c>
      <c r="E32" s="1">
        <f t="shared" si="6"/>
        <v>5441.7000000000007</v>
      </c>
      <c r="F32" s="1">
        <v>5250</v>
      </c>
      <c r="G32" s="30">
        <f t="shared" si="7"/>
        <v>-4.7619047619047672E-2</v>
      </c>
    </row>
    <row r="33" spans="1:7" x14ac:dyDescent="0.35">
      <c r="A33" s="15" t="s">
        <v>23</v>
      </c>
      <c r="B33" s="1">
        <v>3000</v>
      </c>
      <c r="C33" s="1">
        <v>2910</v>
      </c>
      <c r="D33" s="1">
        <v>2968</v>
      </c>
      <c r="E33" s="1">
        <f t="shared" si="6"/>
        <v>3264.8</v>
      </c>
      <c r="F33" s="1">
        <v>2730</v>
      </c>
      <c r="G33" s="30">
        <f t="shared" si="7"/>
        <v>9.8901098901098994E-2</v>
      </c>
    </row>
    <row r="34" spans="1:7" x14ac:dyDescent="0.35">
      <c r="A34" s="15" t="s">
        <v>24</v>
      </c>
      <c r="B34" s="1">
        <v>7000</v>
      </c>
      <c r="C34" s="1">
        <v>6790</v>
      </c>
      <c r="D34" s="1">
        <v>6926</v>
      </c>
      <c r="E34" s="1">
        <f t="shared" si="6"/>
        <v>7618.6</v>
      </c>
      <c r="F34" s="1">
        <v>7630.0000000000009</v>
      </c>
      <c r="G34" s="30">
        <f t="shared" si="7"/>
        <v>-8.2568807339449601E-2</v>
      </c>
    </row>
    <row r="35" spans="1:7" x14ac:dyDescent="0.35">
      <c r="A35" s="15" t="s">
        <v>25</v>
      </c>
      <c r="B35" s="1">
        <v>4000</v>
      </c>
      <c r="C35" s="1">
        <v>3880</v>
      </c>
      <c r="D35" s="1">
        <v>3958</v>
      </c>
      <c r="E35" s="1">
        <f t="shared" si="6"/>
        <v>4353.8</v>
      </c>
      <c r="F35" s="1">
        <v>4360</v>
      </c>
      <c r="G35" s="30">
        <f t="shared" si="7"/>
        <v>-8.256880733944949E-2</v>
      </c>
    </row>
    <row r="36" spans="1:7" x14ac:dyDescent="0.35">
      <c r="A36" s="15" t="s">
        <v>26</v>
      </c>
      <c r="B36" s="1">
        <v>2500</v>
      </c>
      <c r="C36" s="1">
        <v>2425</v>
      </c>
      <c r="D36" s="1">
        <v>2473</v>
      </c>
      <c r="E36" s="1">
        <f t="shared" si="6"/>
        <v>2720.3</v>
      </c>
      <c r="F36" s="1">
        <v>2550</v>
      </c>
      <c r="G36" s="30">
        <f t="shared" si="7"/>
        <v>-1.9607843137254943E-2</v>
      </c>
    </row>
    <row r="37" spans="1:7" x14ac:dyDescent="0.35">
      <c r="A37" s="15" t="s">
        <v>27</v>
      </c>
      <c r="B37" s="1">
        <v>1000</v>
      </c>
      <c r="C37" s="1">
        <v>970</v>
      </c>
      <c r="D37" s="1">
        <v>989</v>
      </c>
      <c r="E37" s="1">
        <f t="shared" si="6"/>
        <v>1087.9000000000001</v>
      </c>
      <c r="F37" s="1">
        <v>920</v>
      </c>
      <c r="G37" s="30">
        <f t="shared" si="7"/>
        <v>8.6956521739130377E-2</v>
      </c>
    </row>
    <row r="38" spans="1:7" x14ac:dyDescent="0.35">
      <c r="A38" s="15" t="s">
        <v>28</v>
      </c>
      <c r="B38" s="1">
        <v>3500</v>
      </c>
      <c r="C38" s="1">
        <v>3395</v>
      </c>
      <c r="D38" s="1">
        <v>3463</v>
      </c>
      <c r="E38" s="1">
        <f t="shared" si="6"/>
        <v>3809.3</v>
      </c>
      <c r="F38" s="1">
        <v>3290</v>
      </c>
      <c r="G38" s="30">
        <f t="shared" si="7"/>
        <v>6.3829787234042534E-2</v>
      </c>
    </row>
    <row r="39" spans="1:7" x14ac:dyDescent="0.35">
      <c r="A39" s="14" t="s">
        <v>29</v>
      </c>
      <c r="B39" s="19">
        <f>SUM(B25:B38)</f>
        <v>118000</v>
      </c>
      <c r="C39" s="19">
        <f t="shared" ref="C39:F39" si="8">SUM(C25:C38)</f>
        <v>114460</v>
      </c>
      <c r="D39" s="19">
        <f t="shared" si="8"/>
        <v>116749</v>
      </c>
      <c r="E39" s="19">
        <f t="shared" si="8"/>
        <v>128423.90000000002</v>
      </c>
      <c r="F39" s="19">
        <f t="shared" si="8"/>
        <v>116840</v>
      </c>
      <c r="G39" s="32">
        <f t="shared" si="7"/>
        <v>9.9281068127352601E-3</v>
      </c>
    </row>
    <row r="40" spans="1:7" x14ac:dyDescent="0.35">
      <c r="A40" s="17"/>
      <c r="B40" s="16"/>
      <c r="C40" s="16"/>
      <c r="D40" s="16"/>
      <c r="E40" s="16"/>
      <c r="F40" s="16"/>
    </row>
    <row r="41" spans="1:7" x14ac:dyDescent="0.35">
      <c r="A41" s="5" t="s">
        <v>30</v>
      </c>
      <c r="B41" s="6">
        <f>B22-B39</f>
        <v>136334</v>
      </c>
      <c r="C41" s="6">
        <f t="shared" ref="C41:F41" si="9">C22-C39</f>
        <v>129450</v>
      </c>
      <c r="D41" s="6">
        <f t="shared" si="9"/>
        <v>117350</v>
      </c>
      <c r="E41" s="6">
        <f t="shared" si="9"/>
        <v>129084.99999999997</v>
      </c>
      <c r="F41" s="6">
        <f t="shared" si="9"/>
        <v>101395</v>
      </c>
      <c r="G41" s="31">
        <f>IFERROR(B41/F41-1,0)</f>
        <v>0.34458306622614532</v>
      </c>
    </row>
  </sheetData>
  <conditionalFormatting sqref="B4:C4">
    <cfRule type="expression" dxfId="3" priority="1">
      <formula>$B$3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AF938D-BAFB-48F0-9D8B-FB5AB61D6BF9}">
  <dimension ref="A1:B6"/>
  <sheetViews>
    <sheetView showGridLines="0" workbookViewId="0">
      <selection activeCell="B2" sqref="B2:B6"/>
    </sheetView>
  </sheetViews>
  <sheetFormatPr defaultRowHeight="14.5" x14ac:dyDescent="0.35"/>
  <cols>
    <col min="1" max="1" width="22.81640625" bestFit="1" customWidth="1"/>
    <col min="2" max="2" width="12.81640625" bestFit="1" customWidth="1"/>
  </cols>
  <sheetData>
    <row r="1" spans="1:2" x14ac:dyDescent="0.35">
      <c r="A1" s="18" t="s">
        <v>56</v>
      </c>
      <c r="B1" s="18" t="s">
        <v>57</v>
      </c>
    </row>
    <row r="2" spans="1:2" x14ac:dyDescent="0.35">
      <c r="A2" s="21" t="s">
        <v>52</v>
      </c>
      <c r="B2" s="37">
        <v>130000</v>
      </c>
    </row>
    <row r="3" spans="1:2" x14ac:dyDescent="0.35">
      <c r="A3" s="21" t="s">
        <v>53</v>
      </c>
      <c r="B3" s="37">
        <v>80000</v>
      </c>
    </row>
    <row r="4" spans="1:2" x14ac:dyDescent="0.35">
      <c r="A4" s="21" t="s">
        <v>54</v>
      </c>
      <c r="B4" s="37">
        <v>75000</v>
      </c>
    </row>
    <row r="5" spans="1:2" x14ac:dyDescent="0.35">
      <c r="A5" s="21" t="s">
        <v>55</v>
      </c>
      <c r="B5" s="37">
        <v>40000</v>
      </c>
    </row>
    <row r="6" spans="1:2" x14ac:dyDescent="0.35">
      <c r="A6" s="21" t="s">
        <v>58</v>
      </c>
      <c r="B6" s="37">
        <v>15000</v>
      </c>
    </row>
  </sheetData>
  <pageMargins left="0.7" right="0.7" top="0.75" bottom="0.75" header="0.3" footer="0.3"/>
  <drawing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7C4807-6274-4590-B89D-11E3646555E9}">
  <dimension ref="A1:E17"/>
  <sheetViews>
    <sheetView workbookViewId="0">
      <selection activeCell="B3" sqref="B3"/>
    </sheetView>
  </sheetViews>
  <sheetFormatPr defaultRowHeight="14.5" x14ac:dyDescent="0.35"/>
  <cols>
    <col min="1" max="1" width="9.54296875" bestFit="1" customWidth="1"/>
    <col min="2" max="2" width="10.7265625" bestFit="1" customWidth="1"/>
    <col min="3" max="3" width="12.1796875" bestFit="1" customWidth="1"/>
    <col min="4" max="4" width="8.453125" bestFit="1" customWidth="1"/>
    <col min="5" max="5" width="9.453125" bestFit="1" customWidth="1"/>
    <col min="6" max="6" width="8.7265625" customWidth="1"/>
  </cols>
  <sheetData>
    <row r="1" spans="1:5" x14ac:dyDescent="0.35">
      <c r="A1" s="42" t="s">
        <v>59</v>
      </c>
      <c r="B1" s="42" t="s">
        <v>56</v>
      </c>
      <c r="C1" s="42" t="s">
        <v>52</v>
      </c>
      <c r="D1" s="42" t="s">
        <v>60</v>
      </c>
      <c r="E1" s="42" t="s">
        <v>61</v>
      </c>
    </row>
    <row r="2" spans="1:5" x14ac:dyDescent="0.35">
      <c r="A2" s="43">
        <v>45739</v>
      </c>
      <c r="B2" s="44" t="s">
        <v>62</v>
      </c>
      <c r="C2" s="44" t="s">
        <v>63</v>
      </c>
      <c r="D2" s="44">
        <v>1</v>
      </c>
      <c r="E2" s="45">
        <v>375.94</v>
      </c>
    </row>
    <row r="3" spans="1:5" x14ac:dyDescent="0.35">
      <c r="A3" s="43">
        <v>45689</v>
      </c>
      <c r="B3" s="44" t="s">
        <v>62</v>
      </c>
      <c r="C3" s="44" t="s">
        <v>65</v>
      </c>
      <c r="D3" s="44">
        <v>5</v>
      </c>
      <c r="E3" s="45">
        <v>373.51</v>
      </c>
    </row>
    <row r="4" spans="1:5" x14ac:dyDescent="0.35">
      <c r="A4" s="43">
        <v>45744</v>
      </c>
      <c r="B4" s="44" t="s">
        <v>64</v>
      </c>
      <c r="C4" s="44" t="s">
        <v>67</v>
      </c>
      <c r="D4" s="44">
        <v>3</v>
      </c>
      <c r="E4" s="45">
        <v>198</v>
      </c>
    </row>
    <row r="5" spans="1:5" x14ac:dyDescent="0.35">
      <c r="A5" s="43">
        <v>45662</v>
      </c>
      <c r="B5" s="44" t="s">
        <v>62</v>
      </c>
      <c r="C5" s="44" t="s">
        <v>68</v>
      </c>
      <c r="D5" s="44">
        <v>3</v>
      </c>
      <c r="E5" s="45">
        <v>124.95</v>
      </c>
    </row>
    <row r="6" spans="1:5" x14ac:dyDescent="0.35">
      <c r="A6" s="43">
        <v>45722</v>
      </c>
      <c r="B6" s="44" t="s">
        <v>71</v>
      </c>
      <c r="C6" s="44" t="s">
        <v>69</v>
      </c>
      <c r="D6" s="44">
        <v>1</v>
      </c>
      <c r="E6" s="45">
        <v>9.4</v>
      </c>
    </row>
    <row r="7" spans="1:5" x14ac:dyDescent="0.35">
      <c r="A7" s="43">
        <v>45749</v>
      </c>
      <c r="B7" s="44" t="s">
        <v>71</v>
      </c>
      <c r="C7" s="44" t="s">
        <v>70</v>
      </c>
      <c r="D7" s="44">
        <v>14</v>
      </c>
      <c r="E7" s="45">
        <v>89</v>
      </c>
    </row>
    <row r="8" spans="1:5" x14ac:dyDescent="0.35">
      <c r="A8" s="43">
        <v>45733</v>
      </c>
      <c r="B8" s="44" t="s">
        <v>73</v>
      </c>
      <c r="C8" s="44" t="s">
        <v>72</v>
      </c>
      <c r="D8" s="44">
        <v>1</v>
      </c>
      <c r="E8" s="45">
        <v>15.74</v>
      </c>
    </row>
    <row r="9" spans="1:5" x14ac:dyDescent="0.35">
      <c r="A9" s="43">
        <v>45678</v>
      </c>
      <c r="B9" s="44" t="s">
        <v>83</v>
      </c>
      <c r="C9" s="44" t="s">
        <v>74</v>
      </c>
      <c r="D9" s="44">
        <v>11</v>
      </c>
      <c r="E9" s="45">
        <v>88</v>
      </c>
    </row>
    <row r="10" spans="1:5" x14ac:dyDescent="0.35">
      <c r="A10" s="43">
        <v>45685</v>
      </c>
      <c r="B10" s="44" t="s">
        <v>66</v>
      </c>
      <c r="C10" s="44" t="s">
        <v>75</v>
      </c>
      <c r="D10" s="44">
        <v>4</v>
      </c>
      <c r="E10" s="45">
        <v>7.8</v>
      </c>
    </row>
    <row r="11" spans="1:5" x14ac:dyDescent="0.35">
      <c r="A11" s="43">
        <v>45670</v>
      </c>
      <c r="B11" s="44" t="s">
        <v>62</v>
      </c>
      <c r="C11" s="44" t="s">
        <v>76</v>
      </c>
      <c r="D11" s="44">
        <v>12</v>
      </c>
      <c r="E11" s="45">
        <v>309.79000000000002</v>
      </c>
    </row>
    <row r="12" spans="1:5" x14ac:dyDescent="0.35">
      <c r="A12" s="43">
        <v>45761</v>
      </c>
      <c r="B12" s="44" t="s">
        <v>62</v>
      </c>
      <c r="C12" s="44" t="s">
        <v>77</v>
      </c>
      <c r="D12" s="44">
        <v>15</v>
      </c>
      <c r="E12" s="45">
        <v>277.39</v>
      </c>
    </row>
    <row r="13" spans="1:5" x14ac:dyDescent="0.35">
      <c r="A13" s="43">
        <v>45776</v>
      </c>
      <c r="B13" s="44" t="s">
        <v>62</v>
      </c>
      <c r="C13" s="44" t="s">
        <v>78</v>
      </c>
      <c r="D13" s="44">
        <v>3</v>
      </c>
      <c r="E13" s="45">
        <v>284.98</v>
      </c>
    </row>
    <row r="14" spans="1:5" x14ac:dyDescent="0.35">
      <c r="A14" s="43">
        <v>45764</v>
      </c>
      <c r="B14" s="44" t="s">
        <v>66</v>
      </c>
      <c r="C14" s="44" t="s">
        <v>79</v>
      </c>
      <c r="D14" s="44">
        <v>12</v>
      </c>
      <c r="E14" s="45">
        <v>49.36</v>
      </c>
    </row>
    <row r="15" spans="1:5" x14ac:dyDescent="0.35">
      <c r="A15" s="43">
        <v>45748</v>
      </c>
      <c r="B15" s="44" t="s">
        <v>71</v>
      </c>
      <c r="C15" s="44" t="s">
        <v>80</v>
      </c>
      <c r="D15" s="44">
        <v>2</v>
      </c>
      <c r="E15" s="45">
        <v>12.34</v>
      </c>
    </row>
    <row r="16" spans="1:5" x14ac:dyDescent="0.35">
      <c r="A16" s="43">
        <v>45756</v>
      </c>
      <c r="B16" s="44" t="s">
        <v>62</v>
      </c>
      <c r="C16" s="44" t="s">
        <v>81</v>
      </c>
      <c r="D16" s="44">
        <v>3</v>
      </c>
      <c r="E16" s="45">
        <v>195</v>
      </c>
    </row>
    <row r="17" spans="1:5" x14ac:dyDescent="0.35">
      <c r="A17" s="43">
        <v>45768</v>
      </c>
      <c r="B17" s="44" t="s">
        <v>62</v>
      </c>
      <c r="C17" s="44" t="s">
        <v>82</v>
      </c>
      <c r="D17" s="44">
        <v>13</v>
      </c>
      <c r="E17" s="45">
        <v>27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2E60C6-08A3-49F4-B975-17B90B7B7C3B}">
  <dimension ref="A1:F18"/>
  <sheetViews>
    <sheetView tabSelected="1" workbookViewId="0">
      <selection activeCell="F18" sqref="F18"/>
    </sheetView>
  </sheetViews>
  <sheetFormatPr defaultRowHeight="14.5" x14ac:dyDescent="0.35"/>
  <cols>
    <col min="1" max="1" width="9.54296875" bestFit="1" customWidth="1"/>
    <col min="2" max="2" width="10.7265625" bestFit="1" customWidth="1"/>
    <col min="3" max="3" width="12.1796875" bestFit="1" customWidth="1"/>
    <col min="4" max="4" width="9.7265625" customWidth="1"/>
    <col min="5" max="5" width="10.7265625" customWidth="1"/>
    <col min="6" max="6" width="14.36328125" customWidth="1"/>
  </cols>
  <sheetData>
    <row r="1" spans="1:6" x14ac:dyDescent="0.35">
      <c r="A1" t="s">
        <v>59</v>
      </c>
      <c r="B1" t="s">
        <v>56</v>
      </c>
      <c r="C1" t="s">
        <v>52</v>
      </c>
      <c r="D1" t="s">
        <v>60</v>
      </c>
      <c r="E1" t="s">
        <v>61</v>
      </c>
      <c r="F1" t="s">
        <v>40</v>
      </c>
    </row>
    <row r="2" spans="1:6" x14ac:dyDescent="0.35">
      <c r="A2" s="36">
        <v>45739</v>
      </c>
      <c r="B2" t="s">
        <v>62</v>
      </c>
      <c r="C2" t="s">
        <v>63</v>
      </c>
      <c r="D2">
        <v>1</v>
      </c>
      <c r="E2" s="35">
        <v>375.94</v>
      </c>
      <c r="F2" s="46">
        <f>Table5[[#This Row],[Quantity]]*Table5[[#This Row],[Unit Price]]</f>
        <v>375.94</v>
      </c>
    </row>
    <row r="3" spans="1:6" x14ac:dyDescent="0.35">
      <c r="A3" s="36">
        <v>45689</v>
      </c>
      <c r="B3" t="s">
        <v>62</v>
      </c>
      <c r="C3" t="s">
        <v>65</v>
      </c>
      <c r="D3">
        <v>5</v>
      </c>
      <c r="E3" s="35">
        <v>373.51</v>
      </c>
      <c r="F3" s="46">
        <f>Table5[[#This Row],[Quantity]]*Table5[[#This Row],[Unit Price]]</f>
        <v>1867.55</v>
      </c>
    </row>
    <row r="4" spans="1:6" x14ac:dyDescent="0.35">
      <c r="A4" s="36">
        <v>45744</v>
      </c>
      <c r="B4" t="s">
        <v>64</v>
      </c>
      <c r="C4" t="s">
        <v>67</v>
      </c>
      <c r="D4">
        <v>3</v>
      </c>
      <c r="E4" s="35">
        <v>198</v>
      </c>
      <c r="F4" s="46">
        <f>Table5[[#This Row],[Quantity]]*Table5[[#This Row],[Unit Price]]</f>
        <v>594</v>
      </c>
    </row>
    <row r="5" spans="1:6" x14ac:dyDescent="0.35">
      <c r="A5" s="36">
        <v>45662</v>
      </c>
      <c r="B5" t="s">
        <v>62</v>
      </c>
      <c r="C5" t="s">
        <v>68</v>
      </c>
      <c r="D5">
        <v>3</v>
      </c>
      <c r="E5" s="35">
        <v>124.95</v>
      </c>
      <c r="F5" s="46">
        <f>Table5[[#This Row],[Quantity]]*Table5[[#This Row],[Unit Price]]</f>
        <v>374.85</v>
      </c>
    </row>
    <row r="6" spans="1:6" x14ac:dyDescent="0.35">
      <c r="A6" s="36">
        <v>45722</v>
      </c>
      <c r="B6" t="s">
        <v>71</v>
      </c>
      <c r="C6" t="s">
        <v>69</v>
      </c>
      <c r="D6">
        <v>1</v>
      </c>
      <c r="E6" s="35">
        <v>9.4</v>
      </c>
      <c r="F6" s="46">
        <f>Table5[[#This Row],[Quantity]]*Table5[[#This Row],[Unit Price]]</f>
        <v>9.4</v>
      </c>
    </row>
    <row r="7" spans="1:6" x14ac:dyDescent="0.35">
      <c r="A7" s="36">
        <v>45749</v>
      </c>
      <c r="B7" t="s">
        <v>71</v>
      </c>
      <c r="C7" t="s">
        <v>70</v>
      </c>
      <c r="D7">
        <v>14</v>
      </c>
      <c r="E7" s="35">
        <v>89</v>
      </c>
      <c r="F7" s="46">
        <f>Table5[[#This Row],[Quantity]]*Table5[[#This Row],[Unit Price]]</f>
        <v>1246</v>
      </c>
    </row>
    <row r="8" spans="1:6" x14ac:dyDescent="0.35">
      <c r="A8" s="36">
        <v>45733</v>
      </c>
      <c r="B8" t="s">
        <v>73</v>
      </c>
      <c r="C8" t="s">
        <v>72</v>
      </c>
      <c r="D8">
        <v>1</v>
      </c>
      <c r="E8" s="35">
        <v>15.74</v>
      </c>
      <c r="F8" s="46">
        <f>Table5[[#This Row],[Quantity]]*Table5[[#This Row],[Unit Price]]</f>
        <v>15.74</v>
      </c>
    </row>
    <row r="9" spans="1:6" x14ac:dyDescent="0.35">
      <c r="A9" s="36">
        <v>45678</v>
      </c>
      <c r="B9" t="s">
        <v>83</v>
      </c>
      <c r="C9" t="s">
        <v>74</v>
      </c>
      <c r="D9">
        <v>11</v>
      </c>
      <c r="E9" s="35">
        <v>88</v>
      </c>
      <c r="F9" s="46">
        <f>Table5[[#This Row],[Quantity]]*Table5[[#This Row],[Unit Price]]</f>
        <v>968</v>
      </c>
    </row>
    <row r="10" spans="1:6" x14ac:dyDescent="0.35">
      <c r="A10" s="36">
        <v>45685</v>
      </c>
      <c r="B10" t="s">
        <v>66</v>
      </c>
      <c r="C10" t="s">
        <v>75</v>
      </c>
      <c r="D10">
        <v>4</v>
      </c>
      <c r="E10" s="35">
        <v>7.8</v>
      </c>
      <c r="F10" s="46">
        <f>Table5[[#This Row],[Quantity]]*Table5[[#This Row],[Unit Price]]</f>
        <v>31.2</v>
      </c>
    </row>
    <row r="11" spans="1:6" x14ac:dyDescent="0.35">
      <c r="A11" s="36">
        <v>45670</v>
      </c>
      <c r="B11" t="s">
        <v>62</v>
      </c>
      <c r="C11" t="s">
        <v>76</v>
      </c>
      <c r="D11">
        <v>12</v>
      </c>
      <c r="E11" s="35">
        <v>309.79000000000002</v>
      </c>
      <c r="F11" s="46">
        <f>Table5[[#This Row],[Quantity]]*Table5[[#This Row],[Unit Price]]</f>
        <v>3717.4800000000005</v>
      </c>
    </row>
    <row r="12" spans="1:6" x14ac:dyDescent="0.35">
      <c r="A12" s="36">
        <v>45761</v>
      </c>
      <c r="B12" t="s">
        <v>62</v>
      </c>
      <c r="C12" t="s">
        <v>77</v>
      </c>
      <c r="D12">
        <v>15</v>
      </c>
      <c r="E12" s="35">
        <v>277.39</v>
      </c>
      <c r="F12" s="46">
        <f>Table5[[#This Row],[Quantity]]*Table5[[#This Row],[Unit Price]]</f>
        <v>4160.8499999999995</v>
      </c>
    </row>
    <row r="13" spans="1:6" x14ac:dyDescent="0.35">
      <c r="A13" s="36">
        <v>45776</v>
      </c>
      <c r="B13" t="s">
        <v>62</v>
      </c>
      <c r="C13" t="s">
        <v>78</v>
      </c>
      <c r="D13">
        <v>3</v>
      </c>
      <c r="E13" s="35">
        <v>284.98</v>
      </c>
      <c r="F13" s="46">
        <f>Table5[[#This Row],[Quantity]]*Table5[[#This Row],[Unit Price]]</f>
        <v>854.94</v>
      </c>
    </row>
    <row r="14" spans="1:6" x14ac:dyDescent="0.35">
      <c r="A14" s="36">
        <v>45764</v>
      </c>
      <c r="B14" t="s">
        <v>66</v>
      </c>
      <c r="C14" t="s">
        <v>79</v>
      </c>
      <c r="D14">
        <v>12</v>
      </c>
      <c r="E14" s="35">
        <v>49.36</v>
      </c>
      <c r="F14" s="46">
        <f>Table5[[#This Row],[Quantity]]*Table5[[#This Row],[Unit Price]]</f>
        <v>592.31999999999994</v>
      </c>
    </row>
    <row r="15" spans="1:6" x14ac:dyDescent="0.35">
      <c r="A15" s="36">
        <v>45748</v>
      </c>
      <c r="B15" t="s">
        <v>71</v>
      </c>
      <c r="C15" t="s">
        <v>80</v>
      </c>
      <c r="D15">
        <v>2</v>
      </c>
      <c r="E15" s="35">
        <v>12.34</v>
      </c>
      <c r="F15" s="46">
        <f>Table5[[#This Row],[Quantity]]*Table5[[#This Row],[Unit Price]]</f>
        <v>24.68</v>
      </c>
    </row>
    <row r="16" spans="1:6" x14ac:dyDescent="0.35">
      <c r="A16" s="36">
        <v>45756</v>
      </c>
      <c r="B16" t="s">
        <v>62</v>
      </c>
      <c r="C16" t="s">
        <v>81</v>
      </c>
      <c r="D16">
        <v>3</v>
      </c>
      <c r="E16" s="35">
        <v>195</v>
      </c>
      <c r="F16" s="46">
        <f>Table5[[#This Row],[Quantity]]*Table5[[#This Row],[Unit Price]]</f>
        <v>585</v>
      </c>
    </row>
    <row r="17" spans="1:6" x14ac:dyDescent="0.35">
      <c r="A17" s="36">
        <v>45768</v>
      </c>
      <c r="B17" t="s">
        <v>62</v>
      </c>
      <c r="C17" t="s">
        <v>82</v>
      </c>
      <c r="D17">
        <v>13</v>
      </c>
      <c r="E17" s="35">
        <v>27</v>
      </c>
      <c r="F17" s="46">
        <f>Table5[[#This Row],[Quantity]]*Table5[[#This Row],[Unit Price]]</f>
        <v>351</v>
      </c>
    </row>
    <row r="18" spans="1:6" x14ac:dyDescent="0.35">
      <c r="A18" t="s">
        <v>96</v>
      </c>
      <c r="E18" s="47">
        <f>SUBTOTAL(109,Table5[Unit Price])</f>
        <v>2438.2000000000003</v>
      </c>
      <c r="F18" s="46">
        <f>SUBTOTAL(109,Table5[Column1])</f>
        <v>15768.949999999999</v>
      </c>
    </row>
  </sheetData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9AF18A-ABED-4EEA-AF4E-6E70964EEBB9}">
  <sheetPr codeName="Sheet4"/>
  <dimension ref="A1:H41"/>
  <sheetViews>
    <sheetView workbookViewId="0">
      <selection activeCell="C1" sqref="C1:E1048576"/>
    </sheetView>
  </sheetViews>
  <sheetFormatPr defaultRowHeight="14.5" outlineLevelCol="1" x14ac:dyDescent="0.35"/>
  <cols>
    <col min="1" max="1" width="26.26953125" bestFit="1" customWidth="1"/>
    <col min="2" max="2" width="13.1796875" bestFit="1" customWidth="1"/>
    <col min="3" max="3" width="12.7265625" customWidth="1" outlineLevel="1"/>
    <col min="4" max="5" width="11.7265625" customWidth="1" outlineLevel="1"/>
    <col min="6" max="6" width="13.26953125" bestFit="1" customWidth="1"/>
    <col min="7" max="7" width="12.81640625" bestFit="1" customWidth="1"/>
  </cols>
  <sheetData>
    <row r="1" spans="1:8" ht="18.5" x14ac:dyDescent="0.45">
      <c r="A1" s="9" t="s">
        <v>37</v>
      </c>
    </row>
    <row r="2" spans="1:8" x14ac:dyDescent="0.35">
      <c r="A2" t="s">
        <v>38</v>
      </c>
    </row>
    <row r="3" spans="1:8" x14ac:dyDescent="0.35">
      <c r="A3" s="10" t="s">
        <v>39</v>
      </c>
      <c r="B3" s="27" t="b">
        <v>1</v>
      </c>
    </row>
    <row r="4" spans="1:8" x14ac:dyDescent="0.35">
      <c r="B4" s="26" t="s">
        <v>43</v>
      </c>
      <c r="C4" s="26" t="s">
        <v>44</v>
      </c>
    </row>
    <row r="5" spans="1:8" x14ac:dyDescent="0.35">
      <c r="A5" s="7"/>
      <c r="B5" s="28" t="s">
        <v>45</v>
      </c>
      <c r="C5" s="28" t="s">
        <v>46</v>
      </c>
      <c r="D5" s="28" t="s">
        <v>47</v>
      </c>
      <c r="E5" s="28" t="s">
        <v>48</v>
      </c>
      <c r="F5" s="28" t="s">
        <v>49</v>
      </c>
      <c r="G5" s="28" t="s">
        <v>50</v>
      </c>
      <c r="H5" s="29" t="s">
        <v>51</v>
      </c>
    </row>
    <row r="6" spans="1:8" x14ac:dyDescent="0.35">
      <c r="A6" s="12" t="s">
        <v>0</v>
      </c>
      <c r="B6" s="12"/>
      <c r="C6" s="12"/>
      <c r="D6" s="12"/>
      <c r="E6" s="12"/>
      <c r="F6" s="12"/>
      <c r="G6" s="12"/>
      <c r="H6" s="12"/>
    </row>
    <row r="7" spans="1:8" x14ac:dyDescent="0.35">
      <c r="A7" s="15" t="s">
        <v>1</v>
      </c>
      <c r="B7" s="24">
        <v>130000</v>
      </c>
      <c r="C7" s="24">
        <v>126000</v>
      </c>
      <c r="D7" s="1">
        <v>123480</v>
      </c>
      <c r="E7" s="1">
        <f>D7*1.1</f>
        <v>135828</v>
      </c>
      <c r="F7" s="1">
        <v>108000</v>
      </c>
      <c r="G7" s="1">
        <v>112608</v>
      </c>
      <c r="H7" s="33">
        <f>IFERROR(B7/F7-1,0)</f>
        <v>0.20370370370370372</v>
      </c>
    </row>
    <row r="8" spans="1:8" x14ac:dyDescent="0.35">
      <c r="A8" s="15" t="s">
        <v>2</v>
      </c>
      <c r="B8" s="24">
        <v>80000</v>
      </c>
      <c r="C8" s="24">
        <v>84000</v>
      </c>
      <c r="D8" s="1">
        <v>82320</v>
      </c>
      <c r="E8" s="1">
        <f t="shared" ref="E8:E11" si="0">D8*1.1</f>
        <v>90552.000000000015</v>
      </c>
      <c r="F8" s="1">
        <v>78400</v>
      </c>
      <c r="G8" s="1">
        <v>75072</v>
      </c>
      <c r="H8" s="33">
        <f t="shared" ref="H8:H12" si="1">IFERROR(B8/F8-1,0)</f>
        <v>2.0408163265306145E-2</v>
      </c>
    </row>
    <row r="9" spans="1:8" x14ac:dyDescent="0.35">
      <c r="A9" s="15" t="s">
        <v>3</v>
      </c>
      <c r="B9" s="24">
        <v>75000</v>
      </c>
      <c r="C9" s="24">
        <v>68250</v>
      </c>
      <c r="D9" s="1">
        <v>66885</v>
      </c>
      <c r="E9" s="1">
        <f t="shared" si="0"/>
        <v>73573.5</v>
      </c>
      <c r="F9" s="1">
        <v>68577</v>
      </c>
      <c r="G9" s="1">
        <v>60996</v>
      </c>
      <c r="H9" s="33">
        <f t="shared" si="1"/>
        <v>9.3661140032372359E-2</v>
      </c>
    </row>
    <row r="10" spans="1:8" x14ac:dyDescent="0.35">
      <c r="A10" s="15" t="s">
        <v>4</v>
      </c>
      <c r="B10" s="24">
        <v>40000</v>
      </c>
      <c r="C10" s="24">
        <v>42000</v>
      </c>
      <c r="D10" s="1">
        <v>41160</v>
      </c>
      <c r="E10" s="1">
        <f t="shared" si="0"/>
        <v>45276.000000000007</v>
      </c>
      <c r="F10" s="1">
        <v>42358</v>
      </c>
      <c r="G10" s="1">
        <v>37536</v>
      </c>
      <c r="H10" s="33">
        <f t="shared" si="1"/>
        <v>-5.5668350724774496E-2</v>
      </c>
    </row>
    <row r="11" spans="1:8" x14ac:dyDescent="0.35">
      <c r="A11" s="15" t="s">
        <v>36</v>
      </c>
      <c r="B11" s="24">
        <v>-15000</v>
      </c>
      <c r="C11" s="24">
        <v>-15750</v>
      </c>
      <c r="D11" s="1">
        <v>-15435</v>
      </c>
      <c r="E11" s="1">
        <f t="shared" si="0"/>
        <v>-16978.5</v>
      </c>
      <c r="F11" s="1">
        <v>-13650</v>
      </c>
      <c r="G11" s="1">
        <v>-14076</v>
      </c>
      <c r="H11" s="33">
        <f t="shared" si="1"/>
        <v>9.8901098901098994E-2</v>
      </c>
    </row>
    <row r="12" spans="1:8" x14ac:dyDescent="0.35">
      <c r="A12" s="14" t="s">
        <v>5</v>
      </c>
      <c r="B12" s="25">
        <f>SUM(B7:B11)</f>
        <v>310000</v>
      </c>
      <c r="C12" s="25">
        <f t="shared" ref="C12:G12" si="2">SUM(C7:C11)</f>
        <v>304500</v>
      </c>
      <c r="D12" s="2">
        <f t="shared" si="2"/>
        <v>298410</v>
      </c>
      <c r="E12" s="2">
        <f t="shared" si="2"/>
        <v>328251</v>
      </c>
      <c r="F12" s="2">
        <f t="shared" si="2"/>
        <v>283685</v>
      </c>
      <c r="G12" s="2">
        <f t="shared" si="2"/>
        <v>272136</v>
      </c>
      <c r="H12" s="34">
        <f t="shared" si="1"/>
        <v>9.2761337398875598E-2</v>
      </c>
    </row>
    <row r="13" spans="1:8" x14ac:dyDescent="0.35">
      <c r="A13" s="14"/>
      <c r="B13" s="25"/>
      <c r="C13" s="25"/>
      <c r="D13" s="2"/>
      <c r="E13" s="2"/>
      <c r="F13" s="2"/>
      <c r="G13" s="2"/>
    </row>
    <row r="14" spans="1:8" x14ac:dyDescent="0.35">
      <c r="A14" s="13" t="s">
        <v>6</v>
      </c>
      <c r="B14" s="11"/>
      <c r="C14" s="11"/>
      <c r="D14" s="11"/>
      <c r="E14" s="11"/>
      <c r="F14" s="11"/>
      <c r="G14" s="11"/>
      <c r="H14" s="11"/>
    </row>
    <row r="15" spans="1:8" x14ac:dyDescent="0.35">
      <c r="A15" s="15" t="s">
        <v>7</v>
      </c>
      <c r="B15" s="24">
        <v>30000</v>
      </c>
      <c r="C15" s="24">
        <v>29100</v>
      </c>
      <c r="D15" s="1">
        <v>29682</v>
      </c>
      <c r="E15" s="1">
        <f t="shared" ref="E15:E19" si="3">D15*1.1</f>
        <v>32650.200000000004</v>
      </c>
      <c r="F15" s="1">
        <v>31800</v>
      </c>
      <c r="G15" s="1">
        <v>29694</v>
      </c>
      <c r="H15" s="33">
        <f t="shared" ref="H15:H20" si="4">IFERROR(B15/F15-1,0)</f>
        <v>-5.6603773584905648E-2</v>
      </c>
    </row>
    <row r="16" spans="1:8" x14ac:dyDescent="0.35">
      <c r="A16" s="15" t="s">
        <v>8</v>
      </c>
      <c r="B16" s="24">
        <v>25000</v>
      </c>
      <c r="C16" s="24">
        <v>24250</v>
      </c>
      <c r="D16" s="1">
        <v>24735</v>
      </c>
      <c r="E16" s="1">
        <f t="shared" si="3"/>
        <v>27208.500000000004</v>
      </c>
      <c r="F16" s="1">
        <v>25500</v>
      </c>
      <c r="G16" s="1">
        <v>24745</v>
      </c>
      <c r="H16" s="33">
        <f t="shared" si="4"/>
        <v>-1.9607843137254943E-2</v>
      </c>
    </row>
    <row r="17" spans="1:8" x14ac:dyDescent="0.35">
      <c r="A17" s="15" t="s">
        <v>9</v>
      </c>
      <c r="B17" s="24">
        <v>5000</v>
      </c>
      <c r="C17" s="24">
        <v>4850</v>
      </c>
      <c r="D17" s="1">
        <v>4947</v>
      </c>
      <c r="E17" s="1">
        <f t="shared" si="3"/>
        <v>5441.7000000000007</v>
      </c>
      <c r="F17" s="1">
        <v>4750</v>
      </c>
      <c r="G17" s="1">
        <v>4949</v>
      </c>
      <c r="H17" s="33">
        <f t="shared" si="4"/>
        <v>5.2631578947368363E-2</v>
      </c>
    </row>
    <row r="18" spans="1:8" x14ac:dyDescent="0.35">
      <c r="A18" s="15" t="s">
        <v>10</v>
      </c>
      <c r="B18" s="24">
        <v>3000</v>
      </c>
      <c r="C18" s="24">
        <v>2910</v>
      </c>
      <c r="D18" s="1">
        <v>2968</v>
      </c>
      <c r="E18" s="1">
        <f t="shared" si="3"/>
        <v>3264.8</v>
      </c>
      <c r="F18" s="1">
        <v>3300.0000000000005</v>
      </c>
      <c r="G18" s="1">
        <v>2969</v>
      </c>
      <c r="H18" s="33">
        <f t="shared" si="4"/>
        <v>-9.090909090909105E-2</v>
      </c>
    </row>
    <row r="19" spans="1:8" x14ac:dyDescent="0.35">
      <c r="A19" s="15" t="s">
        <v>11</v>
      </c>
      <c r="B19" s="24">
        <v>0</v>
      </c>
      <c r="C19" s="24">
        <v>0</v>
      </c>
      <c r="D19" s="1">
        <v>1979</v>
      </c>
      <c r="E19" s="1">
        <f t="shared" si="3"/>
        <v>2176.9</v>
      </c>
      <c r="F19" s="1">
        <v>100</v>
      </c>
      <c r="G19" s="1">
        <v>1980</v>
      </c>
      <c r="H19" s="33">
        <f t="shared" si="4"/>
        <v>-1</v>
      </c>
    </row>
    <row r="20" spans="1:8" x14ac:dyDescent="0.35">
      <c r="A20" s="14" t="s">
        <v>12</v>
      </c>
      <c r="B20" s="25">
        <f>SUM(B15:B19)</f>
        <v>63000</v>
      </c>
      <c r="C20" s="25">
        <f t="shared" ref="C20:G20" si="5">SUM(C15:C19)</f>
        <v>61110</v>
      </c>
      <c r="D20" s="2">
        <f t="shared" si="5"/>
        <v>64311</v>
      </c>
      <c r="E20" s="2">
        <f t="shared" si="5"/>
        <v>70742.100000000006</v>
      </c>
      <c r="F20" s="2">
        <f t="shared" si="5"/>
        <v>65450</v>
      </c>
      <c r="G20" s="2">
        <f t="shared" si="5"/>
        <v>64337</v>
      </c>
      <c r="H20" s="34">
        <f t="shared" si="4"/>
        <v>-3.7433155080213942E-2</v>
      </c>
    </row>
    <row r="21" spans="1:8" x14ac:dyDescent="0.35">
      <c r="A21" s="14"/>
      <c r="B21" s="2"/>
      <c r="C21" s="2"/>
      <c r="D21" s="2"/>
      <c r="E21" s="2"/>
      <c r="F21" s="2"/>
      <c r="G21" s="2"/>
    </row>
    <row r="22" spans="1:8" x14ac:dyDescent="0.35">
      <c r="A22" s="5" t="s">
        <v>13</v>
      </c>
      <c r="B22" s="6">
        <f>B12-B20</f>
        <v>247000</v>
      </c>
      <c r="C22" s="6">
        <f t="shared" ref="C22:G22" si="6">C12-C20</f>
        <v>243390</v>
      </c>
      <c r="D22" s="6">
        <f t="shared" si="6"/>
        <v>234099</v>
      </c>
      <c r="E22" s="6">
        <f t="shared" si="6"/>
        <v>257508.9</v>
      </c>
      <c r="F22" s="6">
        <f t="shared" si="6"/>
        <v>218235</v>
      </c>
      <c r="G22" s="6">
        <f t="shared" si="6"/>
        <v>207799</v>
      </c>
      <c r="H22" s="31">
        <f>IFERROR(B22/F22-1,0)</f>
        <v>0.13180745526611215</v>
      </c>
    </row>
    <row r="23" spans="1:8" x14ac:dyDescent="0.35">
      <c r="A23" s="18"/>
      <c r="B23" s="19"/>
      <c r="C23" s="19"/>
      <c r="D23" s="19"/>
      <c r="E23" s="19"/>
      <c r="F23" s="19"/>
      <c r="G23" s="19"/>
    </row>
    <row r="24" spans="1:8" x14ac:dyDescent="0.35">
      <c r="A24" s="3" t="s">
        <v>14</v>
      </c>
      <c r="B24" s="4"/>
      <c r="C24" s="4"/>
      <c r="D24" s="4"/>
      <c r="E24" s="4"/>
      <c r="F24" s="4"/>
      <c r="G24" s="4"/>
      <c r="H24" s="4"/>
    </row>
    <row r="25" spans="1:8" x14ac:dyDescent="0.35">
      <c r="A25" s="15" t="s">
        <v>15</v>
      </c>
      <c r="B25" s="1">
        <v>40000</v>
      </c>
      <c r="C25" s="1">
        <v>38800</v>
      </c>
      <c r="D25" s="1">
        <v>39576</v>
      </c>
      <c r="E25" s="1">
        <f t="shared" ref="E25:E38" si="7">D25*1.1</f>
        <v>43533.600000000006</v>
      </c>
      <c r="F25" s="1">
        <v>37200</v>
      </c>
      <c r="G25" s="1">
        <v>39592</v>
      </c>
      <c r="H25" s="30">
        <f t="shared" ref="H25:H39" si="8">IFERROR(B25/F25-1,0)</f>
        <v>7.5268817204301008E-2</v>
      </c>
    </row>
    <row r="26" spans="1:8" x14ac:dyDescent="0.35">
      <c r="A26" s="15" t="s">
        <v>16</v>
      </c>
      <c r="B26" s="1">
        <v>8000</v>
      </c>
      <c r="C26" s="1">
        <v>7760</v>
      </c>
      <c r="D26" s="1">
        <v>7915</v>
      </c>
      <c r="E26" s="1">
        <f t="shared" si="7"/>
        <v>8706.5</v>
      </c>
      <c r="F26" s="1">
        <v>8640</v>
      </c>
      <c r="G26" s="1">
        <v>7918</v>
      </c>
      <c r="H26" s="30">
        <f t="shared" si="8"/>
        <v>-7.407407407407407E-2</v>
      </c>
    </row>
    <row r="27" spans="1:8" x14ac:dyDescent="0.35">
      <c r="A27" s="15" t="s">
        <v>17</v>
      </c>
      <c r="B27" s="1">
        <v>12000</v>
      </c>
      <c r="C27" s="1">
        <v>11640</v>
      </c>
      <c r="D27" s="1">
        <v>11873</v>
      </c>
      <c r="E27" s="1">
        <f t="shared" si="7"/>
        <v>13060.300000000001</v>
      </c>
      <c r="F27" s="1">
        <v>12720</v>
      </c>
      <c r="G27" s="1">
        <v>11878</v>
      </c>
      <c r="H27" s="30">
        <f t="shared" si="8"/>
        <v>-5.6603773584905648E-2</v>
      </c>
    </row>
    <row r="28" spans="1:8" x14ac:dyDescent="0.35">
      <c r="A28" s="15" t="s">
        <v>18</v>
      </c>
      <c r="B28" s="1">
        <v>9000</v>
      </c>
      <c r="C28" s="1">
        <v>8730</v>
      </c>
      <c r="D28" s="1">
        <v>8905</v>
      </c>
      <c r="E28" s="1">
        <f t="shared" si="7"/>
        <v>9795.5</v>
      </c>
      <c r="F28" s="1">
        <v>8190</v>
      </c>
      <c r="G28" s="1">
        <v>8908</v>
      </c>
      <c r="H28" s="30">
        <f t="shared" si="8"/>
        <v>9.8901098901098994E-2</v>
      </c>
    </row>
    <row r="29" spans="1:8" x14ac:dyDescent="0.35">
      <c r="A29" s="15" t="s">
        <v>19</v>
      </c>
      <c r="B29" s="1">
        <v>2000</v>
      </c>
      <c r="C29" s="1">
        <v>1940</v>
      </c>
      <c r="D29" s="1">
        <v>1979</v>
      </c>
      <c r="E29" s="1">
        <f t="shared" si="7"/>
        <v>2176.9</v>
      </c>
      <c r="F29" s="1">
        <v>1940</v>
      </c>
      <c r="G29" s="1">
        <v>1980</v>
      </c>
      <c r="H29" s="30">
        <f t="shared" si="8"/>
        <v>3.0927835051546282E-2</v>
      </c>
    </row>
    <row r="30" spans="1:8" x14ac:dyDescent="0.35">
      <c r="A30" s="15" t="s">
        <v>20</v>
      </c>
      <c r="B30" s="1">
        <v>15000</v>
      </c>
      <c r="C30" s="1">
        <v>14550</v>
      </c>
      <c r="D30" s="1">
        <v>14841</v>
      </c>
      <c r="E30" s="1">
        <f t="shared" si="7"/>
        <v>16325.100000000002</v>
      </c>
      <c r="F30" s="1">
        <v>15600</v>
      </c>
      <c r="G30" s="1">
        <v>14847</v>
      </c>
      <c r="H30" s="30">
        <f t="shared" si="8"/>
        <v>-3.8461538461538436E-2</v>
      </c>
    </row>
    <row r="31" spans="1:8" x14ac:dyDescent="0.35">
      <c r="A31" s="15" t="s">
        <v>21</v>
      </c>
      <c r="B31" s="1">
        <v>6000</v>
      </c>
      <c r="C31" s="1">
        <v>5820</v>
      </c>
      <c r="D31" s="1">
        <v>5936</v>
      </c>
      <c r="E31" s="1">
        <f t="shared" si="7"/>
        <v>6529.6</v>
      </c>
      <c r="F31" s="1">
        <v>5820</v>
      </c>
      <c r="G31" s="1">
        <v>5939</v>
      </c>
      <c r="H31" s="30">
        <f t="shared" si="8"/>
        <v>3.0927835051546282E-2</v>
      </c>
    </row>
    <row r="32" spans="1:8" x14ac:dyDescent="0.35">
      <c r="A32" s="15" t="s">
        <v>22</v>
      </c>
      <c r="B32" s="1">
        <v>5000</v>
      </c>
      <c r="C32" s="1">
        <v>4850</v>
      </c>
      <c r="D32" s="1">
        <v>4947</v>
      </c>
      <c r="E32" s="1">
        <f t="shared" si="7"/>
        <v>5441.7000000000007</v>
      </c>
      <c r="F32" s="1">
        <v>5250</v>
      </c>
      <c r="G32" s="1">
        <v>4949</v>
      </c>
      <c r="H32" s="30">
        <f t="shared" si="8"/>
        <v>-4.7619047619047672E-2</v>
      </c>
    </row>
    <row r="33" spans="1:8" x14ac:dyDescent="0.35">
      <c r="A33" s="15" t="s">
        <v>23</v>
      </c>
      <c r="B33" s="1">
        <v>3000</v>
      </c>
      <c r="C33" s="1">
        <v>2910</v>
      </c>
      <c r="D33" s="1">
        <v>2968</v>
      </c>
      <c r="E33" s="1">
        <f t="shared" si="7"/>
        <v>3264.8</v>
      </c>
      <c r="F33" s="1">
        <v>2730</v>
      </c>
      <c r="G33" s="1">
        <v>2969</v>
      </c>
      <c r="H33" s="30">
        <f t="shared" si="8"/>
        <v>9.8901098901098994E-2</v>
      </c>
    </row>
    <row r="34" spans="1:8" x14ac:dyDescent="0.35">
      <c r="A34" s="15" t="s">
        <v>24</v>
      </c>
      <c r="B34" s="1">
        <v>7000</v>
      </c>
      <c r="C34" s="1">
        <v>6790</v>
      </c>
      <c r="D34" s="1">
        <v>6926</v>
      </c>
      <c r="E34" s="1">
        <f t="shared" si="7"/>
        <v>7618.6</v>
      </c>
      <c r="F34" s="1">
        <v>7630.0000000000009</v>
      </c>
      <c r="G34" s="1">
        <v>6929</v>
      </c>
      <c r="H34" s="30">
        <f t="shared" si="8"/>
        <v>-8.2568807339449601E-2</v>
      </c>
    </row>
    <row r="35" spans="1:8" x14ac:dyDescent="0.35">
      <c r="A35" s="15" t="s">
        <v>25</v>
      </c>
      <c r="B35" s="1">
        <v>4000</v>
      </c>
      <c r="C35" s="1">
        <v>3880</v>
      </c>
      <c r="D35" s="1">
        <v>3958</v>
      </c>
      <c r="E35" s="1">
        <f t="shared" si="7"/>
        <v>4353.8</v>
      </c>
      <c r="F35" s="1">
        <v>4360</v>
      </c>
      <c r="G35" s="1">
        <v>3959</v>
      </c>
      <c r="H35" s="30">
        <f t="shared" si="8"/>
        <v>-8.256880733944949E-2</v>
      </c>
    </row>
    <row r="36" spans="1:8" x14ac:dyDescent="0.35">
      <c r="A36" s="15" t="s">
        <v>26</v>
      </c>
      <c r="B36" s="1">
        <v>2500</v>
      </c>
      <c r="C36" s="1">
        <v>2425</v>
      </c>
      <c r="D36" s="1">
        <v>2473</v>
      </c>
      <c r="E36" s="1">
        <f t="shared" si="7"/>
        <v>2720.3</v>
      </c>
      <c r="F36" s="1">
        <v>2550</v>
      </c>
      <c r="G36" s="1">
        <v>2474</v>
      </c>
      <c r="H36" s="30">
        <f t="shared" si="8"/>
        <v>-1.9607843137254943E-2</v>
      </c>
    </row>
    <row r="37" spans="1:8" x14ac:dyDescent="0.35">
      <c r="A37" s="15" t="s">
        <v>27</v>
      </c>
      <c r="B37" s="1">
        <v>1000</v>
      </c>
      <c r="C37" s="1">
        <v>970</v>
      </c>
      <c r="D37" s="1">
        <v>989</v>
      </c>
      <c r="E37" s="1">
        <f t="shared" si="7"/>
        <v>1087.9000000000001</v>
      </c>
      <c r="F37" s="1">
        <v>920</v>
      </c>
      <c r="G37" s="1">
        <v>990</v>
      </c>
      <c r="H37" s="30">
        <f t="shared" si="8"/>
        <v>8.6956521739130377E-2</v>
      </c>
    </row>
    <row r="38" spans="1:8" x14ac:dyDescent="0.35">
      <c r="A38" s="15" t="s">
        <v>28</v>
      </c>
      <c r="B38" s="1">
        <v>3500</v>
      </c>
      <c r="C38" s="1">
        <v>3395</v>
      </c>
      <c r="D38" s="1">
        <v>3463</v>
      </c>
      <c r="E38" s="1">
        <f t="shared" si="7"/>
        <v>3809.3</v>
      </c>
      <c r="F38" s="1">
        <v>3290</v>
      </c>
      <c r="G38" s="1">
        <v>3464</v>
      </c>
      <c r="H38" s="30">
        <f t="shared" si="8"/>
        <v>6.3829787234042534E-2</v>
      </c>
    </row>
    <row r="39" spans="1:8" x14ac:dyDescent="0.35">
      <c r="A39" s="14" t="s">
        <v>29</v>
      </c>
      <c r="B39" s="19">
        <f>SUM(B25:B38)</f>
        <v>118000</v>
      </c>
      <c r="C39" s="19">
        <f t="shared" ref="C39:G39" si="9">SUM(C25:C38)</f>
        <v>114460</v>
      </c>
      <c r="D39" s="19">
        <f t="shared" si="9"/>
        <v>116749</v>
      </c>
      <c r="E39" s="19">
        <f t="shared" si="9"/>
        <v>128423.90000000002</v>
      </c>
      <c r="F39" s="19">
        <f t="shared" si="9"/>
        <v>116840</v>
      </c>
      <c r="G39" s="19">
        <f t="shared" si="9"/>
        <v>116796</v>
      </c>
      <c r="H39" s="32">
        <f t="shared" si="8"/>
        <v>9.9281068127352601E-3</v>
      </c>
    </row>
    <row r="40" spans="1:8" x14ac:dyDescent="0.35">
      <c r="A40" s="17"/>
      <c r="B40" s="16"/>
      <c r="C40" s="16"/>
      <c r="D40" s="16"/>
      <c r="E40" s="16"/>
      <c r="F40" s="16"/>
      <c r="G40" s="16"/>
    </row>
    <row r="41" spans="1:8" x14ac:dyDescent="0.35">
      <c r="A41" s="5" t="s">
        <v>30</v>
      </c>
      <c r="B41" s="6">
        <f>B22-B39</f>
        <v>129000</v>
      </c>
      <c r="C41" s="6">
        <f t="shared" ref="C41:G41" si="10">C22-C39</f>
        <v>128930</v>
      </c>
      <c r="D41" s="6">
        <f t="shared" si="10"/>
        <v>117350</v>
      </c>
      <c r="E41" s="6">
        <f t="shared" si="10"/>
        <v>129084.99999999997</v>
      </c>
      <c r="F41" s="6">
        <f t="shared" si="10"/>
        <v>101395</v>
      </c>
      <c r="G41" s="6">
        <f t="shared" si="10"/>
        <v>91003</v>
      </c>
      <c r="H41" s="31">
        <f t="shared" ref="H41" si="11">IFERROR(B41/F41-1,0)</f>
        <v>0.27225208343606688</v>
      </c>
    </row>
  </sheetData>
  <conditionalFormatting sqref="B4:C4">
    <cfRule type="expression" dxfId="2" priority="1">
      <formula>$B$3</formula>
    </cfRule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36EAAB-9C96-43C6-BE1D-A9946C8A9C9D}">
  <sheetPr codeName="Sheet2"/>
  <dimension ref="A1:J40"/>
  <sheetViews>
    <sheetView workbookViewId="0">
      <selection activeCell="C1" sqref="C1:E1048576"/>
    </sheetView>
  </sheetViews>
  <sheetFormatPr defaultRowHeight="14.5" x14ac:dyDescent="0.35"/>
  <cols>
    <col min="1" max="1" width="2.7265625" customWidth="1"/>
    <col min="2" max="2" width="2.453125" customWidth="1"/>
    <col min="3" max="3" width="26.26953125" bestFit="1" customWidth="1"/>
    <col min="4" max="5" width="12.54296875" bestFit="1" customWidth="1"/>
    <col min="6" max="6" width="10.54296875" customWidth="1"/>
    <col min="7" max="8" width="12.54296875" bestFit="1" customWidth="1"/>
  </cols>
  <sheetData>
    <row r="1" spans="1:10" ht="18.5" x14ac:dyDescent="0.45">
      <c r="A1" s="9" t="s">
        <v>37</v>
      </c>
      <c r="B1" s="9"/>
      <c r="C1" s="9"/>
    </row>
    <row r="2" spans="1:10" x14ac:dyDescent="0.35">
      <c r="A2" t="s">
        <v>38</v>
      </c>
    </row>
    <row r="3" spans="1:10" x14ac:dyDescent="0.35">
      <c r="A3" s="10" t="s">
        <v>39</v>
      </c>
      <c r="B3" s="10"/>
      <c r="C3" s="10"/>
    </row>
    <row r="5" spans="1:10" ht="29" x14ac:dyDescent="0.35">
      <c r="A5" s="7"/>
      <c r="B5" s="7"/>
      <c r="C5" s="7"/>
      <c r="D5" s="8" t="s">
        <v>34</v>
      </c>
      <c r="E5" s="8" t="s">
        <v>33</v>
      </c>
      <c r="F5" s="8" t="s">
        <v>32</v>
      </c>
      <c r="G5" s="8" t="s">
        <v>31</v>
      </c>
      <c r="H5" s="8" t="s">
        <v>35</v>
      </c>
    </row>
    <row r="6" spans="1:10" x14ac:dyDescent="0.35">
      <c r="A6" s="12" t="s">
        <v>0</v>
      </c>
      <c r="B6" s="12"/>
      <c r="C6" s="12"/>
      <c r="D6" s="12"/>
      <c r="E6" s="12"/>
      <c r="F6" s="12"/>
      <c r="G6" s="12"/>
      <c r="H6" s="12"/>
    </row>
    <row r="7" spans="1:10" x14ac:dyDescent="0.35">
      <c r="B7" s="15"/>
      <c r="C7" s="21" t="s">
        <v>1</v>
      </c>
      <c r="D7" s="1">
        <v>120000</v>
      </c>
      <c r="E7" s="1">
        <v>126000</v>
      </c>
      <c r="F7" s="1">
        <v>123480</v>
      </c>
      <c r="G7" s="1">
        <v>110400</v>
      </c>
      <c r="H7" s="1">
        <v>112608</v>
      </c>
    </row>
    <row r="8" spans="1:10" x14ac:dyDescent="0.35">
      <c r="B8" s="15"/>
      <c r="C8" s="21" t="s">
        <v>2</v>
      </c>
      <c r="D8" s="1">
        <v>80000</v>
      </c>
      <c r="E8" s="1">
        <v>84000</v>
      </c>
      <c r="F8" s="1">
        <v>82320</v>
      </c>
      <c r="G8" s="1">
        <v>73600</v>
      </c>
      <c r="H8" s="1">
        <v>75072</v>
      </c>
    </row>
    <row r="9" spans="1:10" x14ac:dyDescent="0.35">
      <c r="B9" s="15"/>
      <c r="C9" s="21" t="s">
        <v>3</v>
      </c>
      <c r="D9" s="1">
        <v>65000</v>
      </c>
      <c r="E9" s="1">
        <v>68250</v>
      </c>
      <c r="F9" s="1">
        <v>66885</v>
      </c>
      <c r="G9" s="1">
        <v>59800</v>
      </c>
      <c r="H9" s="1">
        <v>60996</v>
      </c>
    </row>
    <row r="10" spans="1:10" x14ac:dyDescent="0.35">
      <c r="B10" s="15"/>
      <c r="C10" s="21" t="s">
        <v>4</v>
      </c>
      <c r="D10" s="1">
        <v>40000</v>
      </c>
      <c r="E10" s="1">
        <v>42000</v>
      </c>
      <c r="F10" s="1">
        <v>41160</v>
      </c>
      <c r="G10" s="1">
        <v>36800</v>
      </c>
      <c r="H10" s="1">
        <v>37536</v>
      </c>
    </row>
    <row r="11" spans="1:10" x14ac:dyDescent="0.35">
      <c r="B11" s="15"/>
      <c r="C11" s="21" t="s">
        <v>36</v>
      </c>
      <c r="D11" s="1">
        <v>-15000</v>
      </c>
      <c r="E11" s="1">
        <v>-15750</v>
      </c>
      <c r="F11" s="1">
        <v>-15435</v>
      </c>
      <c r="G11" s="1">
        <v>-13800</v>
      </c>
      <c r="H11" s="1">
        <v>-14076</v>
      </c>
      <c r="J11" s="1"/>
    </row>
    <row r="12" spans="1:10" x14ac:dyDescent="0.35">
      <c r="B12" s="20" t="s">
        <v>5</v>
      </c>
      <c r="C12" s="14"/>
      <c r="D12" s="2">
        <f>SUM(D7:D11)</f>
        <v>290000</v>
      </c>
      <c r="E12" s="2">
        <f t="shared" ref="E12:H12" si="0">SUM(E7:E11)</f>
        <v>304500</v>
      </c>
      <c r="F12" s="2">
        <f t="shared" si="0"/>
        <v>298410</v>
      </c>
      <c r="G12" s="2">
        <f t="shared" si="0"/>
        <v>266800</v>
      </c>
      <c r="H12" s="2">
        <f t="shared" si="0"/>
        <v>272136</v>
      </c>
    </row>
    <row r="13" spans="1:10" x14ac:dyDescent="0.35">
      <c r="A13" s="14"/>
      <c r="B13" s="14"/>
      <c r="C13" s="14"/>
      <c r="D13" s="2"/>
      <c r="E13" s="2"/>
      <c r="F13" s="2"/>
      <c r="G13" s="2"/>
      <c r="H13" s="2"/>
    </row>
    <row r="14" spans="1:10" x14ac:dyDescent="0.35">
      <c r="A14" s="13" t="s">
        <v>6</v>
      </c>
      <c r="B14" s="13"/>
      <c r="C14" s="13"/>
      <c r="D14" s="13"/>
      <c r="E14" s="13"/>
      <c r="F14" s="13"/>
      <c r="G14" s="13"/>
      <c r="H14" s="13"/>
    </row>
    <row r="15" spans="1:10" x14ac:dyDescent="0.35">
      <c r="B15" s="15"/>
      <c r="C15" s="21" t="s">
        <v>7</v>
      </c>
      <c r="D15" s="1">
        <v>30000</v>
      </c>
      <c r="E15" s="1">
        <v>29100</v>
      </c>
      <c r="F15" s="1">
        <v>29682</v>
      </c>
      <c r="G15" s="1">
        <v>29400</v>
      </c>
      <c r="H15" s="1">
        <v>29694</v>
      </c>
    </row>
    <row r="16" spans="1:10" x14ac:dyDescent="0.35">
      <c r="B16" s="15"/>
      <c r="C16" s="21" t="s">
        <v>8</v>
      </c>
      <c r="D16" s="1">
        <v>25000</v>
      </c>
      <c r="E16" s="1">
        <v>24250</v>
      </c>
      <c r="F16" s="1">
        <v>24735</v>
      </c>
      <c r="G16" s="1">
        <v>24500</v>
      </c>
      <c r="H16" s="1">
        <v>24745</v>
      </c>
    </row>
    <row r="17" spans="1:8" x14ac:dyDescent="0.35">
      <c r="B17" s="15"/>
      <c r="C17" s="21" t="s">
        <v>9</v>
      </c>
      <c r="D17" s="1">
        <v>5000</v>
      </c>
      <c r="E17" s="1">
        <v>4850</v>
      </c>
      <c r="F17" s="1">
        <v>4947</v>
      </c>
      <c r="G17" s="1">
        <v>4900</v>
      </c>
      <c r="H17" s="1">
        <v>4949</v>
      </c>
    </row>
    <row r="18" spans="1:8" x14ac:dyDescent="0.35">
      <c r="B18" s="15"/>
      <c r="C18" s="21" t="s">
        <v>10</v>
      </c>
      <c r="D18" s="1">
        <v>3000</v>
      </c>
      <c r="E18" s="1">
        <v>2910</v>
      </c>
      <c r="F18" s="1">
        <v>2968</v>
      </c>
      <c r="G18" s="1">
        <v>2940</v>
      </c>
      <c r="H18" s="1">
        <v>2969</v>
      </c>
    </row>
    <row r="19" spans="1:8" x14ac:dyDescent="0.35">
      <c r="B19" s="15"/>
      <c r="C19" s="21" t="s">
        <v>11</v>
      </c>
      <c r="D19" s="1">
        <v>2000</v>
      </c>
      <c r="E19" s="1">
        <v>1940</v>
      </c>
      <c r="F19" s="1">
        <v>1979</v>
      </c>
      <c r="G19" s="1">
        <v>1960</v>
      </c>
      <c r="H19" s="1">
        <v>1980</v>
      </c>
    </row>
    <row r="20" spans="1:8" x14ac:dyDescent="0.35">
      <c r="B20" s="20" t="s">
        <v>12</v>
      </c>
      <c r="C20" s="14"/>
      <c r="D20" s="2">
        <f>SUM(D15:D19)</f>
        <v>65000</v>
      </c>
      <c r="E20" s="2">
        <f t="shared" ref="E20:H20" si="1">SUM(E15:E19)</f>
        <v>63050</v>
      </c>
      <c r="F20" s="2">
        <f t="shared" si="1"/>
        <v>64311</v>
      </c>
      <c r="G20" s="2">
        <f t="shared" si="1"/>
        <v>63700</v>
      </c>
      <c r="H20" s="2">
        <f t="shared" si="1"/>
        <v>64337</v>
      </c>
    </row>
    <row r="21" spans="1:8" x14ac:dyDescent="0.35">
      <c r="A21" s="5" t="s">
        <v>13</v>
      </c>
      <c r="B21" s="5"/>
      <c r="C21" s="5"/>
      <c r="D21" s="6">
        <f>D12-D20</f>
        <v>225000</v>
      </c>
      <c r="E21" s="6">
        <f t="shared" ref="E21:H21" si="2">E12-E20</f>
        <v>241450</v>
      </c>
      <c r="F21" s="6">
        <f t="shared" si="2"/>
        <v>234099</v>
      </c>
      <c r="G21" s="6">
        <f t="shared" si="2"/>
        <v>203100</v>
      </c>
      <c r="H21" s="6">
        <f t="shared" si="2"/>
        <v>207799</v>
      </c>
    </row>
    <row r="22" spans="1:8" x14ac:dyDescent="0.35">
      <c r="A22" s="18"/>
      <c r="B22" s="18"/>
      <c r="C22" s="18"/>
      <c r="D22" s="19"/>
      <c r="E22" s="19"/>
      <c r="F22" s="19"/>
      <c r="G22" s="19"/>
      <c r="H22" s="19"/>
    </row>
    <row r="23" spans="1:8" x14ac:dyDescent="0.35">
      <c r="A23" s="3" t="s">
        <v>14</v>
      </c>
      <c r="B23" s="3"/>
      <c r="C23" s="3"/>
      <c r="D23" s="4"/>
      <c r="E23" s="4"/>
      <c r="F23" s="4"/>
      <c r="G23" s="4"/>
      <c r="H23" s="4"/>
    </row>
    <row r="24" spans="1:8" x14ac:dyDescent="0.35">
      <c r="B24" s="15"/>
      <c r="C24" s="21" t="s">
        <v>15</v>
      </c>
      <c r="D24" s="1">
        <v>40000</v>
      </c>
      <c r="E24" s="1">
        <v>38800</v>
      </c>
      <c r="F24" s="1">
        <v>39576</v>
      </c>
      <c r="G24" s="1">
        <v>39200</v>
      </c>
      <c r="H24" s="1">
        <v>39592</v>
      </c>
    </row>
    <row r="25" spans="1:8" x14ac:dyDescent="0.35">
      <c r="B25" s="15"/>
      <c r="C25" s="21" t="s">
        <v>16</v>
      </c>
      <c r="D25" s="1">
        <v>8000</v>
      </c>
      <c r="E25" s="1">
        <v>7760</v>
      </c>
      <c r="F25" s="1">
        <v>7915</v>
      </c>
      <c r="G25" s="1">
        <v>7840</v>
      </c>
      <c r="H25" s="1">
        <v>7918</v>
      </c>
    </row>
    <row r="26" spans="1:8" x14ac:dyDescent="0.35">
      <c r="B26" s="15"/>
      <c r="C26" s="21" t="s">
        <v>17</v>
      </c>
      <c r="D26" s="1">
        <v>12000</v>
      </c>
      <c r="E26" s="1">
        <v>11640</v>
      </c>
      <c r="F26" s="1">
        <v>11873</v>
      </c>
      <c r="G26" s="1">
        <v>11760</v>
      </c>
      <c r="H26" s="1">
        <v>11878</v>
      </c>
    </row>
    <row r="27" spans="1:8" x14ac:dyDescent="0.35">
      <c r="B27" s="15"/>
      <c r="C27" s="21" t="s">
        <v>18</v>
      </c>
      <c r="D27" s="1">
        <v>9000</v>
      </c>
      <c r="E27" s="1">
        <v>8730</v>
      </c>
      <c r="F27" s="1">
        <v>8905</v>
      </c>
      <c r="G27" s="1">
        <v>8820</v>
      </c>
      <c r="H27" s="1">
        <v>8908</v>
      </c>
    </row>
    <row r="28" spans="1:8" x14ac:dyDescent="0.35">
      <c r="B28" s="15"/>
      <c r="C28" s="21" t="s">
        <v>19</v>
      </c>
      <c r="D28" s="1">
        <v>2000</v>
      </c>
      <c r="E28" s="1">
        <v>1940</v>
      </c>
      <c r="F28" s="1">
        <v>1979</v>
      </c>
      <c r="G28" s="1">
        <v>1960</v>
      </c>
      <c r="H28" s="1">
        <v>1980</v>
      </c>
    </row>
    <row r="29" spans="1:8" x14ac:dyDescent="0.35">
      <c r="B29" s="15"/>
      <c r="C29" s="21" t="s">
        <v>20</v>
      </c>
      <c r="D29" s="1">
        <v>15000</v>
      </c>
      <c r="E29" s="1">
        <v>14550</v>
      </c>
      <c r="F29" s="1">
        <v>14841</v>
      </c>
      <c r="G29" s="1">
        <v>14700</v>
      </c>
      <c r="H29" s="1">
        <v>14847</v>
      </c>
    </row>
    <row r="30" spans="1:8" x14ac:dyDescent="0.35">
      <c r="B30" s="15"/>
      <c r="C30" s="21" t="s">
        <v>21</v>
      </c>
      <c r="D30" s="1">
        <v>6000</v>
      </c>
      <c r="E30" s="1">
        <v>5820</v>
      </c>
      <c r="F30" s="1">
        <v>5936</v>
      </c>
      <c r="G30" s="1">
        <v>5880</v>
      </c>
      <c r="H30" s="1">
        <v>5939</v>
      </c>
    </row>
    <row r="31" spans="1:8" x14ac:dyDescent="0.35">
      <c r="B31" s="15"/>
      <c r="C31" s="21" t="s">
        <v>22</v>
      </c>
      <c r="D31" s="1">
        <v>5000</v>
      </c>
      <c r="E31" s="1">
        <v>4850</v>
      </c>
      <c r="F31" s="1">
        <v>4947</v>
      </c>
      <c r="G31" s="1">
        <v>4900</v>
      </c>
      <c r="H31" s="1">
        <v>4949</v>
      </c>
    </row>
    <row r="32" spans="1:8" x14ac:dyDescent="0.35">
      <c r="B32" s="15"/>
      <c r="C32" s="21" t="s">
        <v>23</v>
      </c>
      <c r="D32" s="1">
        <v>3000</v>
      </c>
      <c r="E32" s="1">
        <v>2910</v>
      </c>
      <c r="F32" s="1">
        <v>2968</v>
      </c>
      <c r="G32" s="1">
        <v>2940</v>
      </c>
      <c r="H32" s="1">
        <v>2969</v>
      </c>
    </row>
    <row r="33" spans="1:8" x14ac:dyDescent="0.35">
      <c r="B33" s="15"/>
      <c r="C33" s="21" t="s">
        <v>24</v>
      </c>
      <c r="D33" s="1">
        <v>7000</v>
      </c>
      <c r="E33" s="1">
        <v>6790</v>
      </c>
      <c r="F33" s="1">
        <v>6926</v>
      </c>
      <c r="G33" s="1">
        <v>6860</v>
      </c>
      <c r="H33" s="1">
        <v>6929</v>
      </c>
    </row>
    <row r="34" spans="1:8" x14ac:dyDescent="0.35">
      <c r="B34" s="15"/>
      <c r="C34" s="21" t="s">
        <v>25</v>
      </c>
      <c r="D34" s="1">
        <v>4000</v>
      </c>
      <c r="E34" s="1">
        <v>3880</v>
      </c>
      <c r="F34" s="1">
        <v>3958</v>
      </c>
      <c r="G34" s="1">
        <v>3920</v>
      </c>
      <c r="H34" s="1">
        <v>3959</v>
      </c>
    </row>
    <row r="35" spans="1:8" x14ac:dyDescent="0.35">
      <c r="B35" s="15"/>
      <c r="C35" s="21" t="s">
        <v>26</v>
      </c>
      <c r="D35" s="1">
        <v>2500</v>
      </c>
      <c r="E35" s="1">
        <v>2425</v>
      </c>
      <c r="F35" s="1">
        <v>2473</v>
      </c>
      <c r="G35" s="1">
        <v>2450</v>
      </c>
      <c r="H35" s="1">
        <v>2474</v>
      </c>
    </row>
    <row r="36" spans="1:8" x14ac:dyDescent="0.35">
      <c r="B36" s="15"/>
      <c r="C36" s="21" t="s">
        <v>27</v>
      </c>
      <c r="D36" s="1">
        <v>1000</v>
      </c>
      <c r="E36" s="1">
        <v>970</v>
      </c>
      <c r="F36" s="1">
        <v>989</v>
      </c>
      <c r="G36" s="1">
        <v>980</v>
      </c>
      <c r="H36" s="1">
        <v>990</v>
      </c>
    </row>
    <row r="37" spans="1:8" x14ac:dyDescent="0.35">
      <c r="B37" s="15"/>
      <c r="C37" s="21" t="s">
        <v>28</v>
      </c>
      <c r="D37" s="1">
        <v>3500</v>
      </c>
      <c r="E37" s="1">
        <v>3395</v>
      </c>
      <c r="F37" s="1">
        <v>3463</v>
      </c>
      <c r="G37" s="1">
        <v>3430</v>
      </c>
      <c r="H37" s="1">
        <v>3464</v>
      </c>
    </row>
    <row r="38" spans="1:8" x14ac:dyDescent="0.35">
      <c r="B38" s="20" t="s">
        <v>29</v>
      </c>
      <c r="C38" s="14"/>
      <c r="D38" s="19">
        <f>SUM(D24:D37)</f>
        <v>118000</v>
      </c>
      <c r="E38" s="19">
        <f t="shared" ref="E38:H38" si="3">SUM(E24:E37)</f>
        <v>114460</v>
      </c>
      <c r="F38" s="19">
        <f t="shared" si="3"/>
        <v>116749</v>
      </c>
      <c r="G38" s="19">
        <f t="shared" si="3"/>
        <v>115640</v>
      </c>
      <c r="H38" s="19">
        <f t="shared" si="3"/>
        <v>116796</v>
      </c>
    </row>
    <row r="39" spans="1:8" x14ac:dyDescent="0.35">
      <c r="A39" s="17"/>
      <c r="B39" s="17"/>
      <c r="C39" s="17"/>
      <c r="D39" s="16"/>
      <c r="E39" s="16"/>
      <c r="F39" s="16"/>
      <c r="G39" s="16"/>
      <c r="H39" s="16"/>
    </row>
    <row r="40" spans="1:8" x14ac:dyDescent="0.35">
      <c r="A40" s="5" t="s">
        <v>30</v>
      </c>
      <c r="B40" s="5"/>
      <c r="C40" s="5"/>
      <c r="D40" s="6">
        <f>D21-D38</f>
        <v>107000</v>
      </c>
      <c r="E40" s="6">
        <f t="shared" ref="E40:H40" si="4">E21-E38</f>
        <v>126990</v>
      </c>
      <c r="F40" s="6">
        <f t="shared" si="4"/>
        <v>117350</v>
      </c>
      <c r="G40" s="6">
        <f t="shared" si="4"/>
        <v>87460</v>
      </c>
      <c r="H40" s="6">
        <f t="shared" si="4"/>
        <v>91003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3B7ABA-A797-43F8-9A35-5B6BDC277AF0}">
  <sheetPr codeName="Sheet3"/>
  <dimension ref="A1:J40"/>
  <sheetViews>
    <sheetView workbookViewId="0">
      <selection activeCell="C1" sqref="C1:E1048576"/>
    </sheetView>
  </sheetViews>
  <sheetFormatPr defaultRowHeight="14.5" x14ac:dyDescent="0.35"/>
  <cols>
    <col min="1" max="2" width="11.26953125" customWidth="1"/>
    <col min="3" max="3" width="26.26953125" bestFit="1" customWidth="1"/>
    <col min="4" max="5" width="12.54296875" bestFit="1" customWidth="1"/>
    <col min="6" max="6" width="10.54296875" customWidth="1"/>
    <col min="7" max="8" width="12.54296875" bestFit="1" customWidth="1"/>
  </cols>
  <sheetData>
    <row r="1" spans="1:10" ht="18.5" x14ac:dyDescent="0.45">
      <c r="A1" s="9" t="s">
        <v>37</v>
      </c>
      <c r="B1" s="9"/>
      <c r="C1" s="9"/>
    </row>
    <row r="2" spans="1:10" x14ac:dyDescent="0.35">
      <c r="A2" t="s">
        <v>38</v>
      </c>
    </row>
    <row r="3" spans="1:10" x14ac:dyDescent="0.35">
      <c r="A3" s="10" t="s">
        <v>39</v>
      </c>
      <c r="B3" s="10"/>
      <c r="C3" s="10"/>
    </row>
    <row r="5" spans="1:10" ht="29" x14ac:dyDescent="0.35">
      <c r="A5" s="7" t="s">
        <v>40</v>
      </c>
      <c r="B5" s="7" t="s">
        <v>41</v>
      </c>
      <c r="C5" s="7" t="s">
        <v>42</v>
      </c>
      <c r="D5" s="8" t="s">
        <v>34</v>
      </c>
      <c r="E5" s="8" t="s">
        <v>33</v>
      </c>
      <c r="F5" s="8" t="s">
        <v>32</v>
      </c>
      <c r="G5" s="8" t="s">
        <v>31</v>
      </c>
      <c r="H5" s="8" t="s">
        <v>35</v>
      </c>
    </row>
    <row r="6" spans="1:10" x14ac:dyDescent="0.35">
      <c r="A6" s="12" t="s">
        <v>0</v>
      </c>
      <c r="B6" s="12"/>
      <c r="C6" s="12"/>
      <c r="D6" s="12"/>
      <c r="E6" s="12"/>
      <c r="F6" s="12"/>
      <c r="G6" s="12"/>
      <c r="H6" s="12"/>
    </row>
    <row r="7" spans="1:10" x14ac:dyDescent="0.35">
      <c r="B7" s="15"/>
      <c r="C7" s="21" t="s">
        <v>1</v>
      </c>
      <c r="D7" s="1">
        <v>120000</v>
      </c>
      <c r="E7" s="1">
        <v>126000</v>
      </c>
      <c r="F7" s="1">
        <v>123480</v>
      </c>
      <c r="G7" s="1">
        <v>110400</v>
      </c>
      <c r="H7" s="1">
        <v>112608</v>
      </c>
      <c r="J7" t="str">
        <f>Table1[[#This Row],[Q1 FY 
Actuals]]/1000&amp;"K"</f>
        <v>120K</v>
      </c>
    </row>
    <row r="8" spans="1:10" x14ac:dyDescent="0.35">
      <c r="B8" s="15"/>
      <c r="C8" s="21" t="s">
        <v>2</v>
      </c>
      <c r="D8" s="1">
        <v>80000</v>
      </c>
      <c r="E8" s="1">
        <v>84000</v>
      </c>
      <c r="F8" s="1">
        <v>82320</v>
      </c>
      <c r="G8" s="1">
        <v>73600</v>
      </c>
      <c r="H8" s="1">
        <v>75072</v>
      </c>
    </row>
    <row r="9" spans="1:10" x14ac:dyDescent="0.35">
      <c r="B9" s="15"/>
      <c r="C9" s="21" t="s">
        <v>3</v>
      </c>
      <c r="D9" s="1">
        <v>65000</v>
      </c>
      <c r="E9" s="1">
        <v>68250</v>
      </c>
      <c r="F9" s="1">
        <v>66885</v>
      </c>
      <c r="G9" s="1">
        <v>59800</v>
      </c>
      <c r="H9" s="1">
        <v>60996</v>
      </c>
    </row>
    <row r="10" spans="1:10" x14ac:dyDescent="0.35">
      <c r="B10" s="15"/>
      <c r="C10" s="21" t="s">
        <v>4</v>
      </c>
      <c r="D10" s="1">
        <v>40000</v>
      </c>
      <c r="E10" s="1">
        <v>42000</v>
      </c>
      <c r="F10" s="1">
        <v>41160</v>
      </c>
      <c r="G10" s="1">
        <v>36800</v>
      </c>
      <c r="H10" s="1">
        <v>37536</v>
      </c>
    </row>
    <row r="11" spans="1:10" x14ac:dyDescent="0.35">
      <c r="B11" s="15"/>
      <c r="C11" s="21" t="s">
        <v>36</v>
      </c>
      <c r="D11" s="1">
        <v>-15000</v>
      </c>
      <c r="E11" s="1">
        <v>-15750</v>
      </c>
      <c r="F11" s="1">
        <v>-15435</v>
      </c>
      <c r="G11" s="1">
        <v>-13800</v>
      </c>
      <c r="H11" s="1">
        <v>-14076</v>
      </c>
      <c r="J11" s="1"/>
    </row>
    <row r="12" spans="1:10" x14ac:dyDescent="0.35">
      <c r="B12" s="20" t="s">
        <v>5</v>
      </c>
      <c r="C12" s="14"/>
      <c r="D12" s="2">
        <f>SUM(D7:D11)</f>
        <v>290000</v>
      </c>
      <c r="E12" s="2">
        <f t="shared" ref="E12:H12" si="0">SUM(E7:E11)</f>
        <v>304500</v>
      </c>
      <c r="F12" s="2">
        <f t="shared" si="0"/>
        <v>298410</v>
      </c>
      <c r="G12" s="2">
        <f t="shared" si="0"/>
        <v>266800</v>
      </c>
      <c r="H12" s="2">
        <f t="shared" si="0"/>
        <v>272136</v>
      </c>
    </row>
    <row r="13" spans="1:10" x14ac:dyDescent="0.35">
      <c r="A13" s="14"/>
      <c r="B13" s="14"/>
      <c r="C13" s="14"/>
      <c r="D13" s="2"/>
      <c r="E13" s="2"/>
      <c r="F13" s="2"/>
      <c r="G13" s="2"/>
      <c r="H13" s="2"/>
    </row>
    <row r="14" spans="1:10" x14ac:dyDescent="0.35">
      <c r="A14" s="13" t="s">
        <v>6</v>
      </c>
      <c r="B14" s="13"/>
      <c r="C14" s="13"/>
      <c r="D14" s="13"/>
      <c r="E14" s="13"/>
      <c r="F14" s="13"/>
      <c r="G14" s="13"/>
      <c r="H14" s="13"/>
    </row>
    <row r="15" spans="1:10" x14ac:dyDescent="0.35">
      <c r="B15" s="15"/>
      <c r="C15" s="21" t="s">
        <v>7</v>
      </c>
      <c r="D15" s="1">
        <v>30000</v>
      </c>
      <c r="E15" s="1">
        <v>29100</v>
      </c>
      <c r="F15" s="1">
        <v>29682</v>
      </c>
      <c r="G15" s="1">
        <v>29400</v>
      </c>
      <c r="H15" s="1">
        <v>29694</v>
      </c>
    </row>
    <row r="16" spans="1:10" x14ac:dyDescent="0.35">
      <c r="B16" s="15"/>
      <c r="C16" s="21" t="s">
        <v>8</v>
      </c>
      <c r="D16" s="1">
        <v>25000</v>
      </c>
      <c r="E16" s="1">
        <v>24250</v>
      </c>
      <c r="F16" s="1">
        <v>24735</v>
      </c>
      <c r="G16" s="1">
        <v>24500</v>
      </c>
      <c r="H16" s="1">
        <v>24745</v>
      </c>
    </row>
    <row r="17" spans="1:8" x14ac:dyDescent="0.35">
      <c r="B17" s="15"/>
      <c r="C17" s="21" t="s">
        <v>9</v>
      </c>
      <c r="D17" s="1">
        <v>5000</v>
      </c>
      <c r="E17" s="1">
        <v>4850</v>
      </c>
      <c r="F17" s="1">
        <v>4947</v>
      </c>
      <c r="G17" s="1">
        <v>4900</v>
      </c>
      <c r="H17" s="1">
        <v>4949</v>
      </c>
    </row>
    <row r="18" spans="1:8" x14ac:dyDescent="0.35">
      <c r="B18" s="15"/>
      <c r="C18" s="21" t="s">
        <v>10</v>
      </c>
      <c r="D18" s="1">
        <v>3000</v>
      </c>
      <c r="E18" s="1">
        <v>2910</v>
      </c>
      <c r="F18" s="1">
        <v>2968</v>
      </c>
      <c r="G18" s="1">
        <v>2940</v>
      </c>
      <c r="H18" s="1">
        <v>2969</v>
      </c>
    </row>
    <row r="19" spans="1:8" x14ac:dyDescent="0.35">
      <c r="B19" s="15"/>
      <c r="C19" s="21" t="s">
        <v>11</v>
      </c>
      <c r="D19" s="1">
        <v>2000</v>
      </c>
      <c r="E19" s="1">
        <v>1940</v>
      </c>
      <c r="F19" s="1">
        <v>1979</v>
      </c>
      <c r="G19" s="1">
        <v>1960</v>
      </c>
      <c r="H19" s="1">
        <v>1980</v>
      </c>
    </row>
    <row r="20" spans="1:8" x14ac:dyDescent="0.35">
      <c r="B20" s="20" t="s">
        <v>12</v>
      </c>
      <c r="C20" s="14"/>
      <c r="D20" s="2">
        <f>SUM(D15:D19)</f>
        <v>65000</v>
      </c>
      <c r="E20" s="2">
        <f t="shared" ref="E20:H20" si="1">SUM(E15:E19)</f>
        <v>63050</v>
      </c>
      <c r="F20" s="2">
        <f t="shared" si="1"/>
        <v>64311</v>
      </c>
      <c r="G20" s="2">
        <f t="shared" si="1"/>
        <v>63700</v>
      </c>
      <c r="H20" s="2">
        <f t="shared" si="1"/>
        <v>64337</v>
      </c>
    </row>
    <row r="21" spans="1:8" x14ac:dyDescent="0.35">
      <c r="A21" s="5" t="s">
        <v>13</v>
      </c>
      <c r="B21" s="5"/>
      <c r="C21" s="5"/>
      <c r="D21" s="6">
        <f>D12-D20</f>
        <v>225000</v>
      </c>
      <c r="E21" s="6">
        <f t="shared" ref="E21:H21" si="2">E12-E20</f>
        <v>241450</v>
      </c>
      <c r="F21" s="6">
        <f t="shared" si="2"/>
        <v>234099</v>
      </c>
      <c r="G21" s="6">
        <f t="shared" si="2"/>
        <v>203100</v>
      </c>
      <c r="H21" s="6">
        <f t="shared" si="2"/>
        <v>207799</v>
      </c>
    </row>
    <row r="22" spans="1:8" x14ac:dyDescent="0.35">
      <c r="A22" s="18"/>
      <c r="B22" s="18"/>
      <c r="C22" s="18"/>
      <c r="D22" s="19"/>
      <c r="E22" s="19"/>
      <c r="F22" s="19"/>
      <c r="G22" s="19"/>
      <c r="H22" s="19"/>
    </row>
    <row r="23" spans="1:8" x14ac:dyDescent="0.35">
      <c r="A23" s="3" t="s">
        <v>14</v>
      </c>
      <c r="B23" s="3"/>
      <c r="C23" s="3"/>
      <c r="D23" s="4"/>
      <c r="E23" s="4"/>
      <c r="F23" s="4"/>
      <c r="G23" s="4"/>
      <c r="H23" s="4"/>
    </row>
    <row r="24" spans="1:8" x14ac:dyDescent="0.35">
      <c r="B24" s="15"/>
      <c r="C24" s="21" t="s">
        <v>15</v>
      </c>
      <c r="D24" s="1">
        <v>40000</v>
      </c>
      <c r="E24" s="1">
        <v>38800</v>
      </c>
      <c r="F24" s="1">
        <v>39576</v>
      </c>
      <c r="G24" s="1">
        <v>39200</v>
      </c>
      <c r="H24" s="1">
        <v>39592</v>
      </c>
    </row>
    <row r="25" spans="1:8" x14ac:dyDescent="0.35">
      <c r="B25" s="15"/>
      <c r="C25" s="21" t="s">
        <v>16</v>
      </c>
      <c r="D25" s="1">
        <v>8000</v>
      </c>
      <c r="E25" s="1">
        <v>7760</v>
      </c>
      <c r="F25" s="1">
        <v>7915</v>
      </c>
      <c r="G25" s="1">
        <v>7840</v>
      </c>
      <c r="H25" s="1">
        <v>7918</v>
      </c>
    </row>
    <row r="26" spans="1:8" x14ac:dyDescent="0.35">
      <c r="B26" s="15"/>
      <c r="C26" s="21" t="s">
        <v>17</v>
      </c>
      <c r="D26" s="1">
        <v>12000</v>
      </c>
      <c r="E26" s="1">
        <v>11640</v>
      </c>
      <c r="F26" s="1">
        <v>11873</v>
      </c>
      <c r="G26" s="1">
        <v>11760</v>
      </c>
      <c r="H26" s="1">
        <v>11878</v>
      </c>
    </row>
    <row r="27" spans="1:8" x14ac:dyDescent="0.35">
      <c r="B27" s="15"/>
      <c r="C27" s="21" t="s">
        <v>18</v>
      </c>
      <c r="D27" s="1">
        <v>9000</v>
      </c>
      <c r="E27" s="1">
        <v>8730</v>
      </c>
      <c r="F27" s="1">
        <v>8905</v>
      </c>
      <c r="G27" s="1">
        <v>8820</v>
      </c>
      <c r="H27" s="1">
        <v>8908</v>
      </c>
    </row>
    <row r="28" spans="1:8" x14ac:dyDescent="0.35">
      <c r="B28" s="15"/>
      <c r="C28" s="21" t="s">
        <v>19</v>
      </c>
      <c r="D28" s="1">
        <v>2000</v>
      </c>
      <c r="E28" s="1">
        <v>1940</v>
      </c>
      <c r="F28" s="1">
        <v>1979</v>
      </c>
      <c r="G28" s="1">
        <v>1960</v>
      </c>
      <c r="H28" s="1">
        <v>1980</v>
      </c>
    </row>
    <row r="29" spans="1:8" x14ac:dyDescent="0.35">
      <c r="B29" s="15"/>
      <c r="C29" s="21" t="s">
        <v>20</v>
      </c>
      <c r="D29" s="1">
        <v>15000</v>
      </c>
      <c r="E29" s="1">
        <v>14550</v>
      </c>
      <c r="F29" s="1">
        <v>14841</v>
      </c>
      <c r="G29" s="1">
        <v>14700</v>
      </c>
      <c r="H29" s="1">
        <v>14847</v>
      </c>
    </row>
    <row r="30" spans="1:8" x14ac:dyDescent="0.35">
      <c r="B30" s="15"/>
      <c r="C30" s="21" t="s">
        <v>21</v>
      </c>
      <c r="D30" s="1">
        <v>6000</v>
      </c>
      <c r="E30" s="1">
        <v>5820</v>
      </c>
      <c r="F30" s="1">
        <v>5936</v>
      </c>
      <c r="G30" s="1">
        <v>5880</v>
      </c>
      <c r="H30" s="1">
        <v>5939</v>
      </c>
    </row>
    <row r="31" spans="1:8" x14ac:dyDescent="0.35">
      <c r="B31" s="15"/>
      <c r="C31" s="21" t="s">
        <v>22</v>
      </c>
      <c r="D31" s="1">
        <v>5000</v>
      </c>
      <c r="E31" s="1">
        <v>4850</v>
      </c>
      <c r="F31" s="1">
        <v>4947</v>
      </c>
      <c r="G31" s="1">
        <v>4900</v>
      </c>
      <c r="H31" s="1">
        <v>4949</v>
      </c>
    </row>
    <row r="32" spans="1:8" x14ac:dyDescent="0.35">
      <c r="B32" s="15"/>
      <c r="C32" s="21" t="s">
        <v>23</v>
      </c>
      <c r="D32" s="1">
        <v>3000</v>
      </c>
      <c r="E32" s="1">
        <v>2910</v>
      </c>
      <c r="F32" s="1">
        <v>2968</v>
      </c>
      <c r="G32" s="1">
        <v>2940</v>
      </c>
      <c r="H32" s="1">
        <v>2969</v>
      </c>
    </row>
    <row r="33" spans="1:8" x14ac:dyDescent="0.35">
      <c r="B33" s="15"/>
      <c r="C33" s="21" t="s">
        <v>24</v>
      </c>
      <c r="D33" s="1">
        <v>7000</v>
      </c>
      <c r="E33" s="1">
        <v>6790</v>
      </c>
      <c r="F33" s="1">
        <v>6926</v>
      </c>
      <c r="G33" s="1">
        <v>6860</v>
      </c>
      <c r="H33" s="1">
        <v>6929</v>
      </c>
    </row>
    <row r="34" spans="1:8" x14ac:dyDescent="0.35">
      <c r="B34" s="15"/>
      <c r="C34" s="21" t="s">
        <v>25</v>
      </c>
      <c r="D34" s="1">
        <v>4000</v>
      </c>
      <c r="E34" s="1">
        <v>3880</v>
      </c>
      <c r="F34" s="1">
        <v>3958</v>
      </c>
      <c r="G34" s="1">
        <v>3920</v>
      </c>
      <c r="H34" s="1">
        <v>3959</v>
      </c>
    </row>
    <row r="35" spans="1:8" x14ac:dyDescent="0.35">
      <c r="B35" s="15"/>
      <c r="C35" s="21" t="s">
        <v>26</v>
      </c>
      <c r="D35" s="1">
        <v>2500</v>
      </c>
      <c r="E35" s="1">
        <v>2425</v>
      </c>
      <c r="F35" s="1">
        <v>2473</v>
      </c>
      <c r="G35" s="1">
        <v>2450</v>
      </c>
      <c r="H35" s="1">
        <v>2474</v>
      </c>
    </row>
    <row r="36" spans="1:8" x14ac:dyDescent="0.35">
      <c r="B36" s="15"/>
      <c r="C36" s="21" t="s">
        <v>27</v>
      </c>
      <c r="D36" s="1">
        <v>1000</v>
      </c>
      <c r="E36" s="1">
        <v>970</v>
      </c>
      <c r="F36" s="1">
        <v>989</v>
      </c>
      <c r="G36" s="1">
        <v>980</v>
      </c>
      <c r="H36" s="1">
        <v>990</v>
      </c>
    </row>
    <row r="37" spans="1:8" x14ac:dyDescent="0.35">
      <c r="B37" s="15"/>
      <c r="C37" s="21" t="s">
        <v>28</v>
      </c>
      <c r="D37" s="1">
        <v>3500</v>
      </c>
      <c r="E37" s="1">
        <v>3395</v>
      </c>
      <c r="F37" s="1">
        <v>3463</v>
      </c>
      <c r="G37" s="1">
        <v>3430</v>
      </c>
      <c r="H37" s="1">
        <v>3464</v>
      </c>
    </row>
    <row r="38" spans="1:8" x14ac:dyDescent="0.35">
      <c r="B38" s="20" t="s">
        <v>29</v>
      </c>
      <c r="C38" s="14"/>
      <c r="D38" s="19">
        <f>SUM(D24:D37)</f>
        <v>118000</v>
      </c>
      <c r="E38" s="19">
        <f t="shared" ref="E38:H38" si="3">SUM(E24:E37)</f>
        <v>114460</v>
      </c>
      <c r="F38" s="19">
        <f t="shared" si="3"/>
        <v>116749</v>
      </c>
      <c r="G38" s="19">
        <f t="shared" si="3"/>
        <v>115640</v>
      </c>
      <c r="H38" s="19">
        <f t="shared" si="3"/>
        <v>116796</v>
      </c>
    </row>
    <row r="39" spans="1:8" x14ac:dyDescent="0.35">
      <c r="A39" s="17"/>
      <c r="B39" s="17"/>
      <c r="C39" s="17"/>
      <c r="D39" s="16"/>
      <c r="E39" s="16"/>
      <c r="F39" s="16"/>
      <c r="G39" s="16"/>
      <c r="H39" s="16"/>
    </row>
    <row r="40" spans="1:8" x14ac:dyDescent="0.35">
      <c r="A40" s="22" t="s">
        <v>30</v>
      </c>
      <c r="B40" s="22"/>
      <c r="C40" s="22"/>
      <c r="D40" s="23">
        <f>D21-D38</f>
        <v>107000</v>
      </c>
      <c r="E40" s="23">
        <f t="shared" ref="E40:H40" si="4">E21-E38</f>
        <v>126990</v>
      </c>
      <c r="F40" s="23">
        <f t="shared" si="4"/>
        <v>117350</v>
      </c>
      <c r="G40" s="23">
        <f t="shared" si="4"/>
        <v>87460</v>
      </c>
      <c r="H40" s="23">
        <f t="shared" si="4"/>
        <v>91003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51C1E3E9-BFEA-41A2-8AEB-1544CB8CDF6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P&amp;L</vt:lpstr>
      <vt:lpstr>P&amp;L Multi-Row</vt:lpstr>
      <vt:lpstr>P&amp;L Wrap</vt:lpstr>
      <vt:lpstr>Chart</vt:lpstr>
      <vt:lpstr>Data</vt:lpstr>
      <vt:lpstr>Data 2</vt:lpstr>
      <vt:lpstr>P&amp;L (2)</vt:lpstr>
      <vt:lpstr>P&amp;L Cols</vt:lpstr>
      <vt:lpstr>P&amp;L Cols PQ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Jon Acampora</cp:lastModifiedBy>
  <dcterms:created xsi:type="dcterms:W3CDTF">2025-10-22T19:03:54Z</dcterms:created>
  <dcterms:modified xsi:type="dcterms:W3CDTF">2025-10-24T18:22:25Z</dcterms:modified>
</cp:coreProperties>
</file>