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5.xml" ContentType="application/vnd.openxmlformats-officedocument.drawingml.chartshapes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7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8.xml" ContentType="application/vnd.openxmlformats-officedocument.drawing+xml"/>
  <Override PartName="/xl/tables/table2.xml" ContentType="application/vnd.openxmlformats-officedocument.spreadsheetml.tab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9.xml" ContentType="application/vnd.openxmlformats-officedocument.drawing+xml"/>
  <Override PartName="/xl/tables/table3.xml" ContentType="application/vnd.openxmlformats-officedocument.spreadsheetml.tab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10.xml" ContentType="application/vnd.openxmlformats-officedocument.drawing+xml"/>
  <Override PartName="/xl/tables/table4.xml" ContentType="application/vnd.openxmlformats-officedocument.spreadsheetml.tab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11.xml" ContentType="application/vnd.openxmlformats-officedocument.drawing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14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15.xml" ContentType="application/vnd.openxmlformats-officedocument.drawing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16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17.xml" ContentType="application/vnd.openxmlformats-officedocument.drawing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18.xml" ContentType="application/vnd.openxmlformats-officedocument.drawing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drawings/drawing19.xml" ContentType="application/vnd.openxmlformats-officedocument.drawing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drawings/drawing20.xml" ContentType="application/vnd.openxmlformats-officedocument.drawingml.chartshapes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drawings/drawing21.xml" ContentType="application/vnd.openxmlformats-officedocument.drawing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drawings/drawing22.xml" ContentType="application/vnd.openxmlformats-officedocument.drawingml.chartshapes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charts/chart49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1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Progress Charts\Steps Chart\"/>
    </mc:Choice>
  </mc:AlternateContent>
  <xr:revisionPtr revIDLastSave="0" documentId="13_ncr:1_{63B85F7E-4F7F-4225-AB2C-D714A3C27699}" xr6:coauthVersionLast="47" xr6:coauthVersionMax="47" xr10:uidLastSave="{00000000-0000-0000-0000-000000000000}"/>
  <bookViews>
    <workbookView xWindow="-120" yWindow="-120" windowWidth="29040" windowHeight="15720" firstSheet="3" activeTab="5" xr2:uid="{9068311E-CE78-442A-9C60-AECF023F4D55}"/>
  </bookViews>
  <sheets>
    <sheet name="TOC Gallery" sheetId="24" r:id="rId1"/>
    <sheet name="Control" sheetId="19" state="hidden" r:id="rId2"/>
    <sheet name="Dashboard" sheetId="26" r:id="rId3"/>
    <sheet name="Dashboard Dark" sheetId="21" r:id="rId4"/>
    <sheet name="Steps" sheetId="4" r:id="rId5"/>
    <sheet name="Steps - Follow Along" sheetId="28" r:id="rId6"/>
    <sheet name="Checklist" sheetId="30" r:id="rId7"/>
    <sheet name="Steps - Checklist" sheetId="31" r:id="rId8"/>
    <sheet name="Expense Report" sheetId="33" r:id="rId9"/>
    <sheet name="Steps - Exp Report" sheetId="35" r:id="rId10"/>
    <sheet name="Donut" sheetId="5" r:id="rId11"/>
    <sheet name="Progress Bar" sheetId="2" r:id="rId12"/>
    <sheet name="Dot" sheetId="8" r:id="rId13"/>
    <sheet name="Scorecard" sheetId="3" r:id="rId14"/>
    <sheet name="Calendar" sheetId="13" r:id="rId15"/>
    <sheet name="Waffle" sheetId="11" r:id="rId16"/>
    <sheet name="Gauge" sheetId="10" r:id="rId17"/>
    <sheet name="Dashboard Vertical" sheetId="18" r:id="rId18"/>
    <sheet name="Dashboard Dark Vertical" sheetId="20" r:id="rId19"/>
    <sheet name="Source" sheetId="27" r:id="rId20"/>
  </sheets>
  <definedNames>
    <definedName name="ColumnTitle1" localSheetId="9">Expenses[[#Headers],[Date]]</definedName>
    <definedName name="ColumnTitle1">Expenses[[#Headers],[Date]]</definedName>
    <definedName name="_xlnm.Print_Titles" localSheetId="8">'Expense Report'!$15:$15</definedName>
    <definedName name="rngTest">TRUE</definedName>
    <definedName name="RowTitleRegion1..C3">'Expense Report'!$D$7</definedName>
    <definedName name="RowTitleRegion2..G3">'Expense Report'!$D$8</definedName>
    <definedName name="RowTitleRegion3..L4">'Expense Report'!$M$7</definedName>
    <definedName name="RowTitleRegion4..C7">'Expense Report'!$D$12</definedName>
    <definedName name="RowTitleRegion5..G7">'Expense Report'!$H$12</definedName>
    <definedName name="RowTitleRegion6..K7">'Expense Report'!$L$12</definedName>
    <definedName name="Steps_Complete" localSheetId="7">_xlfn.ANCHORARRAY('Steps - Checklist'!#REF!)</definedName>
    <definedName name="Steps_Complete" localSheetId="9">_xlfn.ANCHORARRAY('Steps - Exp Report'!#REF!)</definedName>
    <definedName name="Steps_Complete" localSheetId="5">_xlfn.ANCHORARRAY('Steps - Follow Along'!#REF!)</definedName>
    <definedName name="Steps_Complete">_xlfn.ANCHORARRAY(Steps!#REF!)</definedName>
    <definedName name="Steps_Grey" localSheetId="7">_xlfn.ANCHORARRAY('Steps - Checklist'!#REF!)</definedName>
    <definedName name="Steps_Grey" localSheetId="9">_xlfn.ANCHORARRAY('Steps - Exp Report'!#REF!)</definedName>
    <definedName name="Steps_Grey" localSheetId="5">_xlfn.ANCHORARRAY('Steps - Follow Along'!#REF!)</definedName>
    <definedName name="Steps_Grey">_xlfn.ANCHORARRAY(Steps!#REF!)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" i="35" l="1"/>
  <c r="J7" i="35"/>
  <c r="K6" i="35"/>
  <c r="J6" i="35"/>
  <c r="K5" i="35"/>
  <c r="J5" i="35"/>
  <c r="K4" i="35"/>
  <c r="J4" i="35"/>
  <c r="R9" i="33"/>
  <c r="L7" i="35" s="1"/>
  <c r="M23" i="33"/>
  <c r="L23" i="33"/>
  <c r="K23" i="33"/>
  <c r="J23" i="33"/>
  <c r="I23" i="33"/>
  <c r="H23" i="33"/>
  <c r="G23" i="33"/>
  <c r="N22" i="33"/>
  <c r="N21" i="33"/>
  <c r="N20" i="33"/>
  <c r="N19" i="33"/>
  <c r="N18" i="33"/>
  <c r="N17" i="33"/>
  <c r="N16" i="33"/>
  <c r="R7" i="33"/>
  <c r="R6" i="33"/>
  <c r="L4" i="35" s="1"/>
  <c r="N23" i="33" l="1"/>
  <c r="N24" i="33" s="1"/>
  <c r="N26" i="33" s="1"/>
  <c r="R8" i="33" s="1"/>
  <c r="L6" i="35" s="1"/>
  <c r="L5" i="35"/>
  <c r="J13" i="31"/>
  <c r="K13" i="31"/>
  <c r="J10" i="31"/>
  <c r="J11" i="31"/>
  <c r="J12" i="31"/>
  <c r="K10" i="31"/>
  <c r="K11" i="31"/>
  <c r="K12" i="31"/>
  <c r="K9" i="31"/>
  <c r="J9" i="31"/>
  <c r="K8" i="31"/>
  <c r="J8" i="31"/>
  <c r="K7" i="31"/>
  <c r="J7" i="31"/>
  <c r="K6" i="31"/>
  <c r="J6" i="31"/>
  <c r="K5" i="31"/>
  <c r="J5" i="31"/>
  <c r="K4" i="31"/>
  <c r="J4" i="31"/>
  <c r="M4" i="30" a="1"/>
  <c r="M4" i="30" s="1"/>
  <c r="O3" i="31" s="1"/>
  <c r="L13" i="31" s="1"/>
  <c r="L8" i="31" l="1"/>
  <c r="L10" i="31"/>
  <c r="L7" i="31"/>
  <c r="L9" i="31"/>
  <c r="L12" i="31"/>
  <c r="L11" i="31"/>
  <c r="L5" i="31"/>
  <c r="L4" i="31"/>
  <c r="L6" i="31"/>
  <c r="J4" i="4" l="1"/>
  <c r="L4" i="4" s="1"/>
  <c r="J5" i="4"/>
  <c r="L5" i="4" s="1"/>
  <c r="J6" i="4"/>
  <c r="L6" i="4" s="1"/>
  <c r="J7" i="4"/>
  <c r="L7" i="4" s="1"/>
  <c r="J8" i="4"/>
  <c r="L8" i="4" s="1"/>
  <c r="J9" i="4"/>
  <c r="L9" i="4" s="1"/>
  <c r="K4" i="4"/>
  <c r="K5" i="4"/>
  <c r="K6" i="4"/>
  <c r="K7" i="4"/>
  <c r="K8" i="4"/>
  <c r="K9" i="4"/>
  <c r="P3" i="13"/>
  <c r="A1" i="19"/>
  <c r="K3" i="3"/>
  <c r="L3" i="3"/>
  <c r="J3" i="3"/>
  <c r="M3" i="3"/>
  <c r="I3" i="3"/>
  <c r="K4" i="13" a="1"/>
  <c r="K4" i="13" s="1"/>
  <c r="L4" i="13" s="1"/>
  <c r="M17" i="13"/>
  <c r="M24" i="13" s="1"/>
  <c r="M31" i="13" s="1"/>
  <c r="M38" i="13" s="1"/>
  <c r="M45" i="13" s="1"/>
  <c r="M16" i="13"/>
  <c r="M23" i="13" s="1"/>
  <c r="M30" i="13" s="1"/>
  <c r="M37" i="13" s="1"/>
  <c r="M44" i="13" s="1"/>
  <c r="M15" i="13"/>
  <c r="M22" i="13" s="1"/>
  <c r="M29" i="13" s="1"/>
  <c r="M36" i="13" s="1"/>
  <c r="M43" i="13" s="1"/>
  <c r="M14" i="13"/>
  <c r="M21" i="13" s="1"/>
  <c r="M28" i="13" s="1"/>
  <c r="M35" i="13" s="1"/>
  <c r="M42" i="13" s="1"/>
  <c r="M13" i="13"/>
  <c r="M20" i="13" s="1"/>
  <c r="M27" i="13" s="1"/>
  <c r="M34" i="13" s="1"/>
  <c r="M41" i="13" s="1"/>
  <c r="M12" i="13"/>
  <c r="M19" i="13" s="1"/>
  <c r="M26" i="13" s="1"/>
  <c r="M33" i="13" s="1"/>
  <c r="M40" i="13" s="1"/>
  <c r="M11" i="13"/>
  <c r="M18" i="13" s="1"/>
  <c r="M25" i="13" s="1"/>
  <c r="M32" i="13" s="1"/>
  <c r="M39" i="13" s="1"/>
  <c r="J17" i="13"/>
  <c r="J24" i="13" s="1"/>
  <c r="J31" i="13" s="1"/>
  <c r="J38" i="13" s="1"/>
  <c r="J45" i="13" s="1"/>
  <c r="J16" i="13"/>
  <c r="J23" i="13" s="1"/>
  <c r="J30" i="13" s="1"/>
  <c r="J37" i="13" s="1"/>
  <c r="J44" i="13" s="1"/>
  <c r="J15" i="13"/>
  <c r="J22" i="13" s="1"/>
  <c r="J29" i="13" s="1"/>
  <c r="J36" i="13" s="1"/>
  <c r="J43" i="13" s="1"/>
  <c r="J14" i="13"/>
  <c r="J21" i="13" s="1"/>
  <c r="J28" i="13" s="1"/>
  <c r="J35" i="13" s="1"/>
  <c r="J42" i="13" s="1"/>
  <c r="J13" i="13"/>
  <c r="J20" i="13" s="1"/>
  <c r="J27" i="13" s="1"/>
  <c r="J34" i="13" s="1"/>
  <c r="J41" i="13" s="1"/>
  <c r="J12" i="13"/>
  <c r="J19" i="13" s="1"/>
  <c r="J26" i="13" s="1"/>
  <c r="J33" i="13" s="1"/>
  <c r="J40" i="13" s="1"/>
  <c r="J11" i="13"/>
  <c r="J18" i="13" s="1"/>
  <c r="J25" i="13" s="1"/>
  <c r="J32" i="13" s="1"/>
  <c r="J39" i="13" s="1"/>
  <c r="I17" i="13"/>
  <c r="I24" i="13" s="1"/>
  <c r="I31" i="13" s="1"/>
  <c r="I38" i="13" s="1"/>
  <c r="I16" i="13"/>
  <c r="I23" i="13" s="1"/>
  <c r="I30" i="13" s="1"/>
  <c r="I37" i="13" s="1"/>
  <c r="I15" i="13"/>
  <c r="I22" i="13" s="1"/>
  <c r="I29" i="13" s="1"/>
  <c r="I36" i="13" s="1"/>
  <c r="I14" i="13"/>
  <c r="I21" i="13" s="1"/>
  <c r="I28" i="13" s="1"/>
  <c r="I35" i="13" s="1"/>
  <c r="I42" i="13" s="1"/>
  <c r="I13" i="13"/>
  <c r="I20" i="13" s="1"/>
  <c r="I27" i="13" s="1"/>
  <c r="I34" i="13" s="1"/>
  <c r="I41" i="13" s="1"/>
  <c r="I12" i="13"/>
  <c r="I19" i="13" s="1"/>
  <c r="I26" i="13" s="1"/>
  <c r="I33" i="13" s="1"/>
  <c r="I40" i="13" s="1"/>
  <c r="I11" i="13"/>
  <c r="I18" i="13" s="1"/>
  <c r="I25" i="13" s="1"/>
  <c r="I32" i="13" s="1"/>
  <c r="I39" i="13" s="1"/>
  <c r="H4" i="13" a="1"/>
  <c r="H28" i="11"/>
  <c r="H38" i="11" s="1"/>
  <c r="H48" i="11" s="1"/>
  <c r="H58" i="11" s="1"/>
  <c r="H68" i="11" s="1"/>
  <c r="H78" i="11" s="1"/>
  <c r="H88" i="11" s="1"/>
  <c r="H98" i="11" s="1"/>
  <c r="H23" i="11"/>
  <c r="H33" i="11" s="1"/>
  <c r="H43" i="11" s="1"/>
  <c r="H53" i="11" s="1"/>
  <c r="H63" i="11" s="1"/>
  <c r="H73" i="11" s="1"/>
  <c r="H83" i="11" s="1"/>
  <c r="H93" i="11" s="1"/>
  <c r="H103" i="11" s="1"/>
  <c r="H22" i="11"/>
  <c r="H32" i="11" s="1"/>
  <c r="H42" i="11" s="1"/>
  <c r="H52" i="11" s="1"/>
  <c r="H62" i="11" s="1"/>
  <c r="H72" i="11" s="1"/>
  <c r="H82" i="11" s="1"/>
  <c r="H92" i="11" s="1"/>
  <c r="H102" i="11" s="1"/>
  <c r="H21" i="11"/>
  <c r="H31" i="11" s="1"/>
  <c r="H41" i="11" s="1"/>
  <c r="H51" i="11" s="1"/>
  <c r="H61" i="11" s="1"/>
  <c r="H71" i="11" s="1"/>
  <c r="H81" i="11" s="1"/>
  <c r="H91" i="11" s="1"/>
  <c r="H101" i="11" s="1"/>
  <c r="H20" i="11"/>
  <c r="H30" i="11" s="1"/>
  <c r="H40" i="11" s="1"/>
  <c r="H50" i="11" s="1"/>
  <c r="H60" i="11" s="1"/>
  <c r="H70" i="11" s="1"/>
  <c r="H80" i="11" s="1"/>
  <c r="H90" i="11" s="1"/>
  <c r="H100" i="11" s="1"/>
  <c r="H19" i="11"/>
  <c r="H29" i="11" s="1"/>
  <c r="H39" i="11" s="1"/>
  <c r="H49" i="11" s="1"/>
  <c r="H59" i="11" s="1"/>
  <c r="H69" i="11" s="1"/>
  <c r="H79" i="11" s="1"/>
  <c r="H89" i="11" s="1"/>
  <c r="H99" i="11" s="1"/>
  <c r="H18" i="11"/>
  <c r="H17" i="11"/>
  <c r="H27" i="11" s="1"/>
  <c r="H37" i="11" s="1"/>
  <c r="H47" i="11" s="1"/>
  <c r="H57" i="11" s="1"/>
  <c r="H67" i="11" s="1"/>
  <c r="H77" i="11" s="1"/>
  <c r="H87" i="11" s="1"/>
  <c r="H97" i="11" s="1"/>
  <c r="H16" i="11"/>
  <c r="H26" i="11" s="1"/>
  <c r="H36" i="11" s="1"/>
  <c r="H46" i="11" s="1"/>
  <c r="H56" i="11" s="1"/>
  <c r="H66" i="11" s="1"/>
  <c r="H76" i="11" s="1"/>
  <c r="H86" i="11" s="1"/>
  <c r="H96" i="11" s="1"/>
  <c r="H15" i="11"/>
  <c r="H25" i="11" s="1"/>
  <c r="H35" i="11" s="1"/>
  <c r="H45" i="11" s="1"/>
  <c r="H55" i="11" s="1"/>
  <c r="H65" i="11" s="1"/>
  <c r="H75" i="11" s="1"/>
  <c r="H85" i="11" s="1"/>
  <c r="H95" i="11" s="1"/>
  <c r="H14" i="11"/>
  <c r="H24" i="11" s="1"/>
  <c r="H34" i="11" s="1"/>
  <c r="H44" i="11" s="1"/>
  <c r="H54" i="11" s="1"/>
  <c r="H64" i="11" s="1"/>
  <c r="H74" i="11" s="1"/>
  <c r="H84" i="11" s="1"/>
  <c r="H94" i="11" s="1"/>
  <c r="I23" i="11"/>
  <c r="I33" i="11" s="1"/>
  <c r="I43" i="11" s="1"/>
  <c r="I53" i="11" s="1"/>
  <c r="I63" i="11" s="1"/>
  <c r="I73" i="11" s="1"/>
  <c r="I83" i="11" s="1"/>
  <c r="I93" i="11" s="1"/>
  <c r="I103" i="11" s="1"/>
  <c r="I22" i="11"/>
  <c r="I32" i="11" s="1"/>
  <c r="I42" i="11" s="1"/>
  <c r="I52" i="11" s="1"/>
  <c r="I62" i="11" s="1"/>
  <c r="I72" i="11" s="1"/>
  <c r="I82" i="11" s="1"/>
  <c r="I92" i="11" s="1"/>
  <c r="I102" i="11" s="1"/>
  <c r="I21" i="11"/>
  <c r="I31" i="11" s="1"/>
  <c r="I41" i="11" s="1"/>
  <c r="I51" i="11" s="1"/>
  <c r="I61" i="11" s="1"/>
  <c r="I71" i="11" s="1"/>
  <c r="I81" i="11" s="1"/>
  <c r="I91" i="11" s="1"/>
  <c r="I101" i="11" s="1"/>
  <c r="I20" i="11"/>
  <c r="I30" i="11" s="1"/>
  <c r="I40" i="11" s="1"/>
  <c r="I50" i="11" s="1"/>
  <c r="I60" i="11" s="1"/>
  <c r="I70" i="11" s="1"/>
  <c r="I80" i="11" s="1"/>
  <c r="I90" i="11" s="1"/>
  <c r="I100" i="11" s="1"/>
  <c r="I19" i="11"/>
  <c r="I29" i="11" s="1"/>
  <c r="I39" i="11" s="1"/>
  <c r="I49" i="11" s="1"/>
  <c r="I59" i="11" s="1"/>
  <c r="I69" i="11" s="1"/>
  <c r="I79" i="11" s="1"/>
  <c r="I89" i="11" s="1"/>
  <c r="I99" i="11" s="1"/>
  <c r="I18" i="11"/>
  <c r="I28" i="11" s="1"/>
  <c r="I38" i="11" s="1"/>
  <c r="I48" i="11" s="1"/>
  <c r="I58" i="11" s="1"/>
  <c r="I68" i="11" s="1"/>
  <c r="I78" i="11" s="1"/>
  <c r="I88" i="11" s="1"/>
  <c r="I98" i="11" s="1"/>
  <c r="I17" i="11"/>
  <c r="I27" i="11" s="1"/>
  <c r="I37" i="11" s="1"/>
  <c r="I47" i="11" s="1"/>
  <c r="I57" i="11" s="1"/>
  <c r="I67" i="11" s="1"/>
  <c r="I77" i="11" s="1"/>
  <c r="I87" i="11" s="1"/>
  <c r="I97" i="11" s="1"/>
  <c r="I16" i="11"/>
  <c r="I26" i="11" s="1"/>
  <c r="I36" i="11" s="1"/>
  <c r="I46" i="11" s="1"/>
  <c r="I56" i="11" s="1"/>
  <c r="I66" i="11" s="1"/>
  <c r="I76" i="11" s="1"/>
  <c r="I86" i="11" s="1"/>
  <c r="I96" i="11" s="1"/>
  <c r="I15" i="11"/>
  <c r="I25" i="11" s="1"/>
  <c r="I35" i="11" s="1"/>
  <c r="I45" i="11" s="1"/>
  <c r="I55" i="11" s="1"/>
  <c r="I65" i="11" s="1"/>
  <c r="I75" i="11" s="1"/>
  <c r="I85" i="11" s="1"/>
  <c r="I95" i="11" s="1"/>
  <c r="I14" i="11"/>
  <c r="I24" i="11" s="1"/>
  <c r="I34" i="11" s="1"/>
  <c r="I44" i="11" s="1"/>
  <c r="I54" i="11" s="1"/>
  <c r="I64" i="11" s="1"/>
  <c r="I74" i="11" s="1"/>
  <c r="I84" i="11" s="1"/>
  <c r="I94" i="11" s="1"/>
  <c r="G4" i="11" a="1"/>
  <c r="G4" i="11" s="1"/>
  <c r="M2" i="10" a="1"/>
  <c r="M2" i="10" s="1"/>
  <c r="N2" i="10" a="1"/>
  <c r="N2" i="10" s="1"/>
  <c r="H4" i="13" l="1"/>
  <c r="Q3" i="11"/>
  <c r="Q4" i="11" s="1"/>
  <c r="O2" i="10" a="1"/>
  <c r="O2" i="10" s="1"/>
  <c r="K5" i="3"/>
  <c r="J5" i="3"/>
  <c r="L5" i="3"/>
  <c r="M5" i="3"/>
  <c r="L4" i="3"/>
  <c r="M4" i="3"/>
  <c r="I5" i="3"/>
  <c r="J4" i="3"/>
  <c r="K4" i="3"/>
  <c r="I4" i="3"/>
  <c r="L45" i="13"/>
  <c r="L17" i="13"/>
  <c r="L35" i="13"/>
  <c r="L20" i="13"/>
  <c r="L5" i="13"/>
  <c r="L21" i="13"/>
  <c r="L37" i="13"/>
  <c r="L6" i="13"/>
  <c r="L38" i="13"/>
  <c r="L7" i="13"/>
  <c r="L23" i="13"/>
  <c r="L39" i="13"/>
  <c r="L18" i="13"/>
  <c r="L34" i="13"/>
  <c r="L19" i="13"/>
  <c r="L36" i="13"/>
  <c r="L22" i="13"/>
  <c r="L8" i="13"/>
  <c r="L24" i="13"/>
  <c r="L40" i="13"/>
  <c r="L29" i="13"/>
  <c r="L30" i="13"/>
  <c r="L15" i="13"/>
  <c r="L31" i="13"/>
  <c r="L16" i="13"/>
  <c r="L32" i="13"/>
  <c r="L33" i="13"/>
  <c r="L9" i="13"/>
  <c r="L25" i="13"/>
  <c r="L41" i="13"/>
  <c r="L10" i="13"/>
  <c r="L26" i="13"/>
  <c r="L42" i="13"/>
  <c r="L13" i="13"/>
  <c r="L14" i="13"/>
  <c r="L11" i="13"/>
  <c r="L27" i="13"/>
  <c r="L43" i="13"/>
  <c r="L12" i="13"/>
  <c r="L28" i="13"/>
  <c r="L44" i="13"/>
  <c r="I44" i="13"/>
  <c r="I43" i="13"/>
  <c r="I45" i="13"/>
  <c r="K102" i="11" l="1"/>
  <c r="J17" i="11"/>
  <c r="O102" i="10"/>
  <c r="J85" i="11"/>
  <c r="J10" i="11"/>
  <c r="J74" i="11"/>
  <c r="K83" i="11"/>
  <c r="K27" i="11"/>
  <c r="J76" i="11"/>
  <c r="K19" i="11"/>
  <c r="K101" i="11"/>
  <c r="J103" i="11"/>
  <c r="J5" i="11"/>
  <c r="K89" i="11"/>
  <c r="K62" i="11"/>
  <c r="K37" i="11"/>
  <c r="J39" i="11"/>
  <c r="K48" i="11"/>
  <c r="K56" i="11"/>
  <c r="K30" i="11"/>
  <c r="J41" i="11"/>
  <c r="K50" i="11"/>
  <c r="J36" i="11"/>
  <c r="J50" i="11"/>
  <c r="J65" i="11"/>
  <c r="K57" i="11"/>
  <c r="K32" i="11"/>
  <c r="K5" i="11"/>
  <c r="K87" i="11"/>
  <c r="J25" i="11"/>
  <c r="K34" i="11"/>
  <c r="J20" i="11"/>
  <c r="J18" i="11"/>
  <c r="K88" i="11"/>
  <c r="K7" i="11"/>
  <c r="J23" i="11"/>
  <c r="J97" i="11"/>
  <c r="J9" i="11"/>
  <c r="K18" i="11"/>
  <c r="K79" i="11"/>
  <c r="J48" i="11"/>
  <c r="K75" i="11"/>
  <c r="J21" i="11"/>
  <c r="K21" i="11"/>
  <c r="K29" i="11"/>
  <c r="J52" i="11"/>
  <c r="J70" i="11"/>
  <c r="J16" i="11"/>
  <c r="K70" i="11"/>
  <c r="J72" i="11"/>
  <c r="K81" i="11"/>
  <c r="K93" i="11"/>
  <c r="K9" i="11"/>
  <c r="K45" i="11"/>
  <c r="K24" i="11"/>
  <c r="J7" i="11"/>
  <c r="K68" i="11"/>
  <c r="K63" i="11"/>
  <c r="J64" i="11"/>
  <c r="K52" i="11"/>
  <c r="J99" i="11"/>
  <c r="K74" i="11"/>
  <c r="K55" i="11"/>
  <c r="J88" i="11"/>
  <c r="J83" i="11"/>
  <c r="J49" i="11"/>
  <c r="J77" i="11"/>
  <c r="J54" i="11"/>
  <c r="K86" i="11"/>
  <c r="K97" i="11"/>
  <c r="J46" i="11"/>
  <c r="K54" i="11"/>
  <c r="J56" i="11"/>
  <c r="K65" i="11"/>
  <c r="K92" i="11"/>
  <c r="K28" i="11"/>
  <c r="J90" i="11"/>
  <c r="K99" i="11"/>
  <c r="J101" i="11"/>
  <c r="K76" i="11"/>
  <c r="K8" i="11"/>
  <c r="K23" i="11"/>
  <c r="J58" i="11"/>
  <c r="K67" i="11"/>
  <c r="J69" i="11"/>
  <c r="K90" i="11"/>
  <c r="J44" i="11"/>
  <c r="J94" i="11"/>
  <c r="J42" i="11"/>
  <c r="K100" i="11"/>
  <c r="K51" i="11"/>
  <c r="J102" i="11"/>
  <c r="J53" i="11"/>
  <c r="J4" i="11"/>
  <c r="K91" i="11"/>
  <c r="J92" i="11"/>
  <c r="K42" i="11"/>
  <c r="J12" i="11"/>
  <c r="J33" i="11"/>
  <c r="J47" i="11"/>
  <c r="J26" i="11"/>
  <c r="K84" i="11"/>
  <c r="K35" i="11"/>
  <c r="J86" i="11"/>
  <c r="J37" i="11"/>
  <c r="K95" i="11"/>
  <c r="K103" i="11"/>
  <c r="J60" i="11"/>
  <c r="K10" i="11"/>
  <c r="K71" i="11"/>
  <c r="K94" i="11"/>
  <c r="K43" i="11"/>
  <c r="K59" i="11"/>
  <c r="J28" i="11"/>
  <c r="J78" i="11"/>
  <c r="K39" i="11"/>
  <c r="J91" i="11"/>
  <c r="J32" i="11"/>
  <c r="K85" i="11"/>
  <c r="K36" i="11"/>
  <c r="J87" i="11"/>
  <c r="J38" i="11"/>
  <c r="K96" i="11"/>
  <c r="K47" i="11"/>
  <c r="J95" i="11"/>
  <c r="K46" i="11"/>
  <c r="J14" i="11"/>
  <c r="J75" i="11"/>
  <c r="J81" i="11"/>
  <c r="J30" i="11"/>
  <c r="K69" i="11"/>
  <c r="K20" i="11"/>
  <c r="J71" i="11"/>
  <c r="J22" i="11"/>
  <c r="K80" i="11"/>
  <c r="K31" i="11"/>
  <c r="J63" i="11"/>
  <c r="K14" i="11"/>
  <c r="K73" i="11"/>
  <c r="J43" i="11"/>
  <c r="K78" i="11"/>
  <c r="K26" i="11"/>
  <c r="K53" i="11"/>
  <c r="K4" i="11"/>
  <c r="J55" i="11"/>
  <c r="J6" i="11"/>
  <c r="K64" i="11"/>
  <c r="K15" i="11"/>
  <c r="J31" i="11"/>
  <c r="J82" i="11"/>
  <c r="K41" i="11"/>
  <c r="J11" i="11"/>
  <c r="J79" i="11"/>
  <c r="J27" i="11"/>
  <c r="J67" i="11"/>
  <c r="K77" i="11"/>
  <c r="J98" i="11"/>
  <c r="K13" i="11"/>
  <c r="K38" i="11"/>
  <c r="J89" i="11"/>
  <c r="J40" i="11"/>
  <c r="K98" i="11"/>
  <c r="K49" i="11"/>
  <c r="J100" i="11"/>
  <c r="J51" i="11"/>
  <c r="J93" i="11"/>
  <c r="K44" i="11"/>
  <c r="J13" i="11"/>
  <c r="J66" i="11"/>
  <c r="J62" i="11"/>
  <c r="J15" i="11"/>
  <c r="K16" i="11"/>
  <c r="K25" i="11"/>
  <c r="J45" i="11"/>
  <c r="K60" i="11"/>
  <c r="J24" i="11"/>
  <c r="K33" i="11"/>
  <c r="J35" i="11"/>
  <c r="J61" i="11"/>
  <c r="K12" i="11"/>
  <c r="K72" i="11"/>
  <c r="J34" i="11"/>
  <c r="K58" i="11"/>
  <c r="K11" i="11"/>
  <c r="K22" i="11"/>
  <c r="J73" i="11"/>
  <c r="K82" i="11"/>
  <c r="J84" i="11"/>
  <c r="K6" i="11"/>
  <c r="J57" i="11"/>
  <c r="J8" i="11"/>
  <c r="K66" i="11"/>
  <c r="K17" i="11"/>
  <c r="J68" i="11"/>
  <c r="J19" i="11"/>
  <c r="J29" i="11"/>
  <c r="J80" i="11"/>
  <c r="K40" i="11"/>
  <c r="K61" i="11"/>
  <c r="J59" i="11"/>
  <c r="J96" i="11"/>
  <c r="M92" i="11"/>
  <c r="N92" i="11" s="1"/>
  <c r="M21" i="11" l="1"/>
  <c r="N21" i="11" s="1"/>
  <c r="M80" i="11"/>
  <c r="N80" i="11" s="1"/>
  <c r="L72" i="11"/>
  <c r="L7" i="11"/>
  <c r="L24" i="11"/>
  <c r="L68" i="11"/>
  <c r="L30" i="11"/>
  <c r="M57" i="11"/>
  <c r="N57" i="11" s="1"/>
  <c r="L56" i="11"/>
  <c r="L87" i="11"/>
  <c r="M65" i="11"/>
  <c r="N65" i="11" s="1"/>
  <c r="M82" i="11"/>
  <c r="N82" i="11" s="1"/>
  <c r="M43" i="11"/>
  <c r="N43" i="11" s="1"/>
  <c r="M7" i="11"/>
  <c r="N7" i="11" s="1"/>
  <c r="L48" i="11"/>
  <c r="M13" i="11"/>
  <c r="N13" i="11" s="1"/>
  <c r="L47" i="11"/>
  <c r="M101" i="11"/>
  <c r="N101" i="11" s="1"/>
  <c r="L38" i="11"/>
  <c r="M23" i="11"/>
  <c r="N23" i="11" s="1"/>
  <c r="L28" i="11"/>
  <c r="M81" i="11"/>
  <c r="N81" i="11" s="1"/>
  <c r="M16" i="11"/>
  <c r="N16" i="11" s="1"/>
  <c r="M33" i="11"/>
  <c r="N33" i="11" s="1"/>
  <c r="L62" i="11"/>
  <c r="L58" i="11"/>
  <c r="M17" i="11"/>
  <c r="N17" i="11" s="1"/>
  <c r="L93" i="11"/>
  <c r="M45" i="11"/>
  <c r="N45" i="11" s="1"/>
  <c r="M52" i="11"/>
  <c r="N52" i="11" s="1"/>
  <c r="M86" i="11"/>
  <c r="N86" i="11" s="1"/>
  <c r="L84" i="11"/>
  <c r="M8" i="11"/>
  <c r="N8" i="11" s="1"/>
  <c r="L64" i="11"/>
  <c r="M10" i="11"/>
  <c r="N10" i="11" s="1"/>
  <c r="L100" i="11"/>
  <c r="L46" i="11"/>
  <c r="M39" i="11"/>
  <c r="N39" i="11" s="1"/>
  <c r="M67" i="11"/>
  <c r="N67" i="11" s="1"/>
  <c r="M94" i="11"/>
  <c r="N94" i="11" s="1"/>
  <c r="M28" i="11"/>
  <c r="N28" i="11" s="1"/>
  <c r="L19" i="11"/>
  <c r="M73" i="11"/>
  <c r="N73" i="11" s="1"/>
  <c r="L53" i="11"/>
  <c r="L45" i="11"/>
  <c r="L9" i="11"/>
  <c r="L51" i="11"/>
  <c r="L99" i="11"/>
  <c r="M72" i="11"/>
  <c r="N72" i="11" s="1"/>
  <c r="L18" i="11"/>
  <c r="L54" i="11"/>
  <c r="M74" i="11"/>
  <c r="N74" i="11" s="1"/>
  <c r="L88" i="11"/>
  <c r="M38" i="11"/>
  <c r="N38" i="11" s="1"/>
  <c r="M83" i="11"/>
  <c r="N83" i="11" s="1"/>
  <c r="L14" i="11"/>
  <c r="L90" i="11"/>
  <c r="M18" i="11"/>
  <c r="N18" i="11" s="1"/>
  <c r="L22" i="11"/>
  <c r="L92" i="11"/>
  <c r="M98" i="11"/>
  <c r="N98" i="11" s="1"/>
  <c r="M93" i="11"/>
  <c r="N93" i="11" s="1"/>
  <c r="M96" i="11"/>
  <c r="N96" i="11" s="1"/>
  <c r="M32" i="11"/>
  <c r="N32" i="11" s="1"/>
  <c r="M88" i="11"/>
  <c r="N88" i="11" s="1"/>
  <c r="L103" i="11"/>
  <c r="M37" i="11"/>
  <c r="N37" i="11" s="1"/>
  <c r="M31" i="11"/>
  <c r="N31" i="11" s="1"/>
  <c r="L59" i="11"/>
  <c r="L79" i="11"/>
  <c r="L50" i="11"/>
  <c r="M79" i="11"/>
  <c r="N79" i="11" s="1"/>
  <c r="L10" i="11"/>
  <c r="L5" i="11"/>
  <c r="L63" i="11"/>
  <c r="M9" i="11"/>
  <c r="N9" i="11" s="1"/>
  <c r="L39" i="11"/>
  <c r="L40" i="11"/>
  <c r="M60" i="11"/>
  <c r="N60" i="11" s="1"/>
  <c r="M51" i="11"/>
  <c r="N51" i="11" s="1"/>
  <c r="L41" i="11"/>
  <c r="L69" i="11"/>
  <c r="L33" i="11"/>
  <c r="M58" i="11"/>
  <c r="N58" i="11" s="1"/>
  <c r="M77" i="11"/>
  <c r="N77" i="11" s="1"/>
  <c r="M49" i="11"/>
  <c r="N49" i="11" s="1"/>
  <c r="L25" i="11"/>
  <c r="L49" i="11"/>
  <c r="M90" i="11"/>
  <c r="N90" i="11" s="1"/>
  <c r="M40" i="11"/>
  <c r="N40" i="11" s="1"/>
  <c r="M50" i="11"/>
  <c r="N50" i="11" s="1"/>
  <c r="M63" i="11"/>
  <c r="N63" i="11" s="1"/>
  <c r="M29" i="11"/>
  <c r="N29" i="11" s="1"/>
  <c r="L70" i="11"/>
  <c r="M25" i="11"/>
  <c r="N25" i="11" s="1"/>
  <c r="L91" i="11"/>
  <c r="L16" i="11"/>
  <c r="L13" i="11"/>
  <c r="L102" i="11"/>
  <c r="L82" i="11"/>
  <c r="L21" i="11"/>
  <c r="M4" i="11"/>
  <c r="N4" i="11" s="1"/>
  <c r="L32" i="11"/>
  <c r="M26" i="11"/>
  <c r="N26" i="11" s="1"/>
  <c r="M75" i="11"/>
  <c r="N75" i="11" s="1"/>
  <c r="M55" i="11"/>
  <c r="N55" i="11" s="1"/>
  <c r="L52" i="11"/>
  <c r="M35" i="11"/>
  <c r="N35" i="11" s="1"/>
  <c r="M85" i="11"/>
  <c r="N85" i="11" s="1"/>
  <c r="L66" i="11"/>
  <c r="L43" i="11"/>
  <c r="L65" i="11"/>
  <c r="L98" i="11"/>
  <c r="M97" i="11"/>
  <c r="N97" i="11" s="1"/>
  <c r="M99" i="11"/>
  <c r="N99" i="11" s="1"/>
  <c r="L35" i="11"/>
  <c r="L60" i="11"/>
  <c r="M15" i="11"/>
  <c r="N15" i="11" s="1"/>
  <c r="L89" i="11"/>
  <c r="L11" i="11"/>
  <c r="L55" i="11"/>
  <c r="M42" i="11"/>
  <c r="N42" i="11" s="1"/>
  <c r="L61" i="11"/>
  <c r="L94" i="11"/>
  <c r="M6" i="11"/>
  <c r="N6" i="11" s="1"/>
  <c r="M100" i="11"/>
  <c r="N100" i="11" s="1"/>
  <c r="L86" i="11"/>
  <c r="L95" i="11"/>
  <c r="L23" i="11"/>
  <c r="M68" i="11"/>
  <c r="N68" i="11" s="1"/>
  <c r="L44" i="11"/>
  <c r="M59" i="11"/>
  <c r="N59" i="11" s="1"/>
  <c r="L83" i="11"/>
  <c r="M19" i="11"/>
  <c r="N19" i="11" s="1"/>
  <c r="M102" i="11"/>
  <c r="N102" i="11" s="1"/>
  <c r="M87" i="11"/>
  <c r="N87" i="11" s="1"/>
  <c r="L42" i="11"/>
  <c r="M78" i="11"/>
  <c r="N78" i="11" s="1"/>
  <c r="M24" i="11"/>
  <c r="N24" i="11" s="1"/>
  <c r="M53" i="11"/>
  <c r="N53" i="11" s="1"/>
  <c r="M89" i="11"/>
  <c r="N89" i="11" s="1"/>
  <c r="L101" i="11"/>
  <c r="L97" i="11"/>
  <c r="L96" i="11"/>
  <c r="M62" i="11"/>
  <c r="N62" i="11" s="1"/>
  <c r="L4" i="11"/>
  <c r="L15" i="11"/>
  <c r="L81" i="11"/>
  <c r="L34" i="11"/>
  <c r="M27" i="11"/>
  <c r="N27" i="11" s="1"/>
  <c r="L85" i="11"/>
  <c r="M41" i="11"/>
  <c r="N41" i="11" s="1"/>
  <c r="M69" i="11"/>
  <c r="N69" i="11" s="1"/>
  <c r="L6" i="11"/>
  <c r="L77" i="11"/>
  <c r="M103" i="11"/>
  <c r="N103" i="11" s="1"/>
  <c r="L29" i="11"/>
  <c r="L57" i="11"/>
  <c r="L75" i="11"/>
  <c r="L37" i="11"/>
  <c r="M47" i="11"/>
  <c r="N47" i="11" s="1"/>
  <c r="L73" i="11"/>
  <c r="M36" i="11"/>
  <c r="N36" i="11" s="1"/>
  <c r="M46" i="11"/>
  <c r="N46" i="11" s="1"/>
  <c r="M30" i="11"/>
  <c r="N30" i="11" s="1"/>
  <c r="L80" i="11"/>
  <c r="M91" i="11"/>
  <c r="N91" i="11" s="1"/>
  <c r="L20" i="11"/>
  <c r="L17" i="11"/>
  <c r="L36" i="11"/>
  <c r="M48" i="11"/>
  <c r="N48" i="11" s="1"/>
  <c r="L78" i="11"/>
  <c r="M61" i="11"/>
  <c r="N61" i="11" s="1"/>
  <c r="M95" i="11"/>
  <c r="N95" i="11" s="1"/>
  <c r="M76" i="11"/>
  <c r="N76" i="11" s="1"/>
  <c r="M12" i="11"/>
  <c r="N12" i="11" s="1"/>
  <c r="L76" i="11"/>
  <c r="M20" i="11"/>
  <c r="N20" i="11" s="1"/>
  <c r="M64" i="11"/>
  <c r="N64" i="11" s="1"/>
  <c r="L12" i="11"/>
  <c r="M54" i="11"/>
  <c r="N54" i="11" s="1"/>
  <c r="M71" i="11"/>
  <c r="N71" i="11" s="1"/>
  <c r="L8" i="11"/>
  <c r="M11" i="11"/>
  <c r="N11" i="11" s="1"/>
  <c r="M84" i="11"/>
  <c r="N84" i="11" s="1"/>
  <c r="L67" i="11"/>
  <c r="M14" i="11"/>
  <c r="N14" i="11" s="1"/>
  <c r="M44" i="11"/>
  <c r="N44" i="11" s="1"/>
  <c r="L31" i="11"/>
  <c r="L27" i="11"/>
  <c r="L71" i="11"/>
  <c r="M34" i="11"/>
  <c r="N34" i="11" s="1"/>
  <c r="M70" i="11"/>
  <c r="N70" i="11" s="1"/>
  <c r="M5" i="11"/>
  <c r="N5" i="11" s="1"/>
  <c r="M22" i="11"/>
  <c r="N22" i="11" s="1"/>
  <c r="M66" i="11"/>
  <c r="N66" i="11" s="1"/>
  <c r="L74" i="11"/>
  <c r="L26" i="11"/>
  <c r="M56" i="11"/>
  <c r="N56" i="11" s="1"/>
  <c r="I3" i="8" a="1"/>
  <c r="I3" i="8" s="1"/>
  <c r="K3" i="8" s="1" a="1"/>
  <c r="L22" i="8" s="1"/>
  <c r="K3" i="8" l="1"/>
  <c r="L3" i="8" s="1"/>
  <c r="L21" i="8"/>
  <c r="L5" i="8"/>
  <c r="L6" i="8"/>
  <c r="L20" i="8"/>
  <c r="L4" i="8"/>
  <c r="L16" i="8"/>
  <c r="L14" i="8"/>
  <c r="L10" i="8"/>
  <c r="L7" i="8"/>
  <c r="L19" i="8"/>
  <c r="L17" i="8"/>
  <c r="L11" i="8"/>
  <c r="L8" i="8"/>
  <c r="L18" i="8"/>
  <c r="L15" i="8"/>
  <c r="L13" i="8"/>
  <c r="L9" i="8"/>
  <c r="L12" i="8"/>
  <c r="J3" i="8" a="1"/>
  <c r="J3" i="8" s="1"/>
  <c r="L3" i="5" l="1"/>
  <c r="M3" i="2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<sst xmlns="http://schemas.openxmlformats.org/spreadsheetml/2006/main" count="195" uniqueCount="108">
  <si>
    <t>Complete</t>
  </si>
  <si>
    <t>Chart Data</t>
  </si>
  <si>
    <t>Progress</t>
  </si>
  <si>
    <t>Remainder</t>
  </si>
  <si>
    <t>Step</t>
  </si>
  <si>
    <t>Grey</t>
  </si>
  <si>
    <t>Green</t>
  </si>
  <si>
    <t>Step 1</t>
  </si>
  <si>
    <t>Step 2</t>
  </si>
  <si>
    <t>Step 3</t>
  </si>
  <si>
    <t>Step 4</t>
  </si>
  <si>
    <t>Step 5</t>
  </si>
  <si>
    <t>Donut Chart</t>
  </si>
  <si>
    <t>Marker</t>
  </si>
  <si>
    <t>Number</t>
  </si>
  <si>
    <t>X</t>
  </si>
  <si>
    <t>Y</t>
  </si>
  <si>
    <t>Value</t>
  </si>
  <si>
    <t>Date</t>
  </si>
  <si>
    <t>Date Label</t>
  </si>
  <si>
    <t>Yes</t>
  </si>
  <si>
    <t>No</t>
  </si>
  <si>
    <t>Day</t>
  </si>
  <si>
    <t>S</t>
  </si>
  <si>
    <t>M</t>
  </si>
  <si>
    <t>T</t>
  </si>
  <si>
    <t>W</t>
  </si>
  <si>
    <t>F</t>
  </si>
  <si>
    <t>Red</t>
  </si>
  <si>
    <t>Dot</t>
  </si>
  <si>
    <t>Steps Chart</t>
  </si>
  <si>
    <t>Scorecard Chart</t>
  </si>
  <si>
    <t>Calendar Chart</t>
  </si>
  <si>
    <t>Start Date:</t>
  </si>
  <si>
    <t>Chart Title:</t>
  </si>
  <si>
    <t>Day Labels</t>
  </si>
  <si>
    <t>Waffle Chart</t>
  </si>
  <si>
    <t>Complete:</t>
  </si>
  <si>
    <t>Integer:</t>
  </si>
  <si>
    <t>Label Row:</t>
  </si>
  <si>
    <t>Color</t>
  </si>
  <si>
    <t>Sequence</t>
  </si>
  <si>
    <t>Gauge Chart</t>
  </si>
  <si>
    <t>Progress Bar Chart</t>
  </si>
  <si>
    <t>Table of Contents</t>
  </si>
  <si>
    <t>True|False|3|Medium|Medium|False</t>
  </si>
  <si>
    <t>Author:</t>
  </si>
  <si>
    <t>Jon Acampora</t>
  </si>
  <si>
    <t>Source:</t>
  </si>
  <si>
    <t>https://www.excelcampus.com/charts/8-types-of-progress-charts/</t>
  </si>
  <si>
    <t>Steps Chart - Follow Along</t>
  </si>
  <si>
    <t>Weekly Performance Report - Update Instructions</t>
  </si>
  <si>
    <t>Instructions:</t>
  </si>
  <si>
    <t>Checkbox Links</t>
  </si>
  <si>
    <t xml:space="preserve"> Open files</t>
  </si>
  <si>
    <t xml:space="preserve"> Download report 1</t>
  </si>
  <si>
    <t xml:space="preserve"> Download report 2</t>
  </si>
  <si>
    <t xml:space="preserve"> Format dates in column A</t>
  </si>
  <si>
    <t xml:space="preserve"> Delete columns D,E,F</t>
  </si>
  <si>
    <t xml:space="preserve"> Unhide Data Sheet</t>
  </si>
  <si>
    <t xml:space="preserve"> Copy report 1 to Data sheet</t>
  </si>
  <si>
    <t xml:space="preserve"> Create lookup formulas</t>
  </si>
  <si>
    <t xml:space="preserve"> Repeat for report 2</t>
  </si>
  <si>
    <t>I'm bored, can we automate this?</t>
  </si>
  <si>
    <t xml:space="preserve"> Munson's Pickles and Preserves Farm </t>
  </si>
  <si>
    <t>For office use only</t>
  </si>
  <si>
    <t>EXPENSE REPORT</t>
  </si>
  <si>
    <t>Purpose</t>
  </si>
  <si>
    <t>Tracking travel expenses</t>
  </si>
  <si>
    <t>Pay period</t>
  </si>
  <si>
    <t>From</t>
  </si>
  <si>
    <t>4/5/xx</t>
  </si>
  <si>
    <t>Statement number</t>
  </si>
  <si>
    <t>To</t>
  </si>
  <si>
    <t>5/5/xx</t>
  </si>
  <si>
    <t>Employee information</t>
  </si>
  <si>
    <t>Name</t>
  </si>
  <si>
    <t>Conny Hoffman</t>
  </si>
  <si>
    <t>Position</t>
  </si>
  <si>
    <t>Sales manager</t>
  </si>
  <si>
    <t>SSN/EIN</t>
  </si>
  <si>
    <t>123-45-6789</t>
  </si>
  <si>
    <t>Department</t>
  </si>
  <si>
    <t>Manager</t>
  </si>
  <si>
    <t>Cameron Baker</t>
  </si>
  <si>
    <t>Employee ID</t>
  </si>
  <si>
    <t>Account</t>
  </si>
  <si>
    <t>Description</t>
  </si>
  <si>
    <t>Hotel</t>
  </si>
  <si>
    <t>Transport</t>
  </si>
  <si>
    <t>Fuel</t>
  </si>
  <si>
    <t>Meals</t>
  </si>
  <si>
    <t>Phone</t>
  </si>
  <si>
    <t>Entertainment</t>
  </si>
  <si>
    <t>Misc</t>
  </si>
  <si>
    <t>Total</t>
  </si>
  <si>
    <t>4/5/XX</t>
  </si>
  <si>
    <t>Meeting with Swerve Sandwiches</t>
  </si>
  <si>
    <t>N/A</t>
  </si>
  <si>
    <t>4/16/XX</t>
  </si>
  <si>
    <t>Meeting with Mighty Mealman</t>
  </si>
  <si>
    <t>5/3/XX</t>
  </si>
  <si>
    <t>Local Farmer's Expo</t>
  </si>
  <si>
    <t>Subtotal</t>
  </si>
  <si>
    <t>Cash advances</t>
  </si>
  <si>
    <t>Approved by</t>
  </si>
  <si>
    <t xml:space="preserve">Notes </t>
  </si>
  <si>
    <t>Section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</si>
</sst>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d"/>
    <numFmt numFmtId="165" formatCode="[$-F800]dddd\,\ mmmm\ dd\,\ yyyy"/>
    <numFmt numFmtId="166" formatCode="&quot;$&quot;#,##0.00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Fira Mono"/>
      <family val="3"/>
    </font>
    <font>
      <b/>
      <sz val="14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0" tint="-0.34998626667073579"/>
      <name val="Wingdings"/>
      <charset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1"/>
      <scheme val="minor"/>
    </font>
    <font>
      <sz val="16"/>
      <color theme="1" tint="0.34998626667073579"/>
      <name val="Calibri"/>
      <family val="2"/>
      <scheme val="minor"/>
    </font>
    <font>
      <sz val="14"/>
      <color theme="1" tint="0.34998626667073579"/>
      <name val="Calibri"/>
      <family val="2"/>
      <scheme val="minor"/>
    </font>
    <font>
      <i/>
      <sz val="11"/>
      <color theme="1"/>
      <name val="Calibri"/>
      <family val="1"/>
      <scheme val="minor"/>
    </font>
    <font>
      <sz val="14"/>
      <color theme="0"/>
      <name val="Calibri Light"/>
      <family val="2"/>
      <scheme val="major"/>
    </font>
    <font>
      <sz val="14"/>
      <color theme="1" tint="0.34998626667073579"/>
      <name val="Calibri Light"/>
      <family val="2"/>
      <scheme val="major"/>
    </font>
    <font>
      <i/>
      <sz val="10"/>
      <color theme="0"/>
      <name val="Calibri"/>
      <family val="1"/>
      <scheme val="minor"/>
    </font>
    <font>
      <sz val="12"/>
      <color theme="0"/>
      <name val="Calibri"/>
      <family val="2"/>
      <charset val="129"/>
      <scheme val="minor"/>
    </font>
    <font>
      <i/>
      <sz val="11"/>
      <color theme="0"/>
      <name val="Calibri"/>
      <family val="1"/>
      <scheme val="minor"/>
    </font>
    <font>
      <sz val="28"/>
      <color theme="0"/>
      <name val="Calibri Light"/>
      <family val="2"/>
      <scheme val="major"/>
    </font>
    <font>
      <sz val="24"/>
      <color theme="3"/>
      <name val="Calibri Light"/>
      <family val="2"/>
      <scheme val="major"/>
    </font>
    <font>
      <sz val="48"/>
      <color theme="3"/>
      <name val="Calibri Light"/>
      <family val="2"/>
      <scheme val="major"/>
    </font>
    <font>
      <b/>
      <sz val="10"/>
      <color theme="1" tint="0.34998626667073579"/>
      <name val="Calibri Light"/>
      <family val="2"/>
      <scheme val="major"/>
    </font>
    <font>
      <sz val="10"/>
      <color theme="3" tint="-0.499984740745262"/>
      <name val="Calibri"/>
      <family val="2"/>
      <scheme val="minor"/>
    </font>
    <font>
      <b/>
      <sz val="12"/>
      <color theme="1" tint="0.34998626667073579"/>
      <name val="Calibri Light"/>
      <family val="2"/>
      <scheme val="major"/>
    </font>
    <font>
      <sz val="10"/>
      <color indexed="63"/>
      <name val="Calibri"/>
      <family val="1"/>
      <scheme val="minor"/>
    </font>
    <font>
      <sz val="11"/>
      <color theme="1"/>
      <name val="Calibri"/>
      <family val="1"/>
      <scheme val="minor"/>
    </font>
    <font>
      <b/>
      <sz val="11"/>
      <color theme="3" tint="-0.499984740745262"/>
      <name val="Calibri"/>
      <family val="2"/>
      <scheme val="minor"/>
    </font>
    <font>
      <b/>
      <sz val="10"/>
      <color theme="3" tint="-0.499984740745262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1B1B1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/>
      <right/>
      <top/>
      <bottom style="thin">
        <color theme="9"/>
      </bottom>
      <diagonal/>
    </border>
    <border>
      <left/>
      <right/>
      <top/>
      <bottom style="thin">
        <color theme="1" tint="0.499984740745262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16">
    <xf numFmtId="0" fontId="0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>
      <alignment wrapText="1"/>
    </xf>
    <xf numFmtId="0" fontId="12" fillId="0" borderId="0">
      <alignment horizontal="center" vertical="top"/>
    </xf>
    <xf numFmtId="0" fontId="14" fillId="8" borderId="3">
      <alignment horizontal="left"/>
    </xf>
    <xf numFmtId="0" fontId="21" fillId="0" borderId="0">
      <alignment horizontal="left" vertical="top"/>
    </xf>
    <xf numFmtId="0" fontId="23" fillId="10" borderId="0">
      <alignment horizontal="left"/>
    </xf>
    <xf numFmtId="0" fontId="9" fillId="0" borderId="3">
      <alignment wrapText="1"/>
    </xf>
    <xf numFmtId="0" fontId="24" fillId="0" borderId="0">
      <alignment horizontal="right" indent="1"/>
    </xf>
    <xf numFmtId="14" fontId="1" fillId="8" borderId="3" applyProtection="0"/>
    <xf numFmtId="0" fontId="25" fillId="0" borderId="0">
      <alignment horizontal="left"/>
    </xf>
    <xf numFmtId="14" fontId="27" fillId="0" borderId="0" applyFont="0" applyFill="0" applyBorder="0">
      <alignment wrapText="1"/>
    </xf>
    <xf numFmtId="44" fontId="27" fillId="0" borderId="0" applyFont="0" applyFill="0" applyBorder="0" applyProtection="0"/>
    <xf numFmtId="0" fontId="28" fillId="0" borderId="0" applyNumberFormat="0" applyFill="0" applyProtection="0">
      <alignment horizontal="right" indent="1"/>
    </xf>
    <xf numFmtId="44" fontId="27" fillId="0" borderId="4" applyFont="0" applyFill="0" applyAlignment="0" applyProtection="0"/>
  </cellStyleXfs>
  <cellXfs count="72">
    <xf numFmtId="0" fontId="0" fillId="0" borderId="0" xfId="0"/>
    <xf numFmtId="9" fontId="0" fillId="0" borderId="0" xfId="1" applyFont="1"/>
    <xf numFmtId="0" fontId="2" fillId="0" borderId="0" xfId="0" applyFont="1"/>
    <xf numFmtId="0" fontId="2" fillId="2" borderId="0" xfId="0" applyFont="1" applyFill="1"/>
    <xf numFmtId="9" fontId="0" fillId="0" borderId="0" xfId="0" applyNumberFormat="1"/>
    <xf numFmtId="9" fontId="4" fillId="0" borderId="0" xfId="0" applyNumberFormat="1" applyFont="1"/>
    <xf numFmtId="9" fontId="2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64" fontId="0" fillId="0" borderId="0" xfId="0" applyNumberFormat="1"/>
    <xf numFmtId="0" fontId="0" fillId="3" borderId="0" xfId="0" applyFill="1"/>
    <xf numFmtId="0" fontId="0" fillId="4" borderId="0" xfId="0" applyFill="1"/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4" borderId="0" xfId="0" applyFont="1" applyFill="1" applyAlignment="1">
      <alignment horizontal="left"/>
    </xf>
    <xf numFmtId="0" fontId="7" fillId="3" borderId="0" xfId="0" applyFont="1" applyFill="1" applyAlignment="1">
      <alignment horizontal="left"/>
    </xf>
    <xf numFmtId="0" fontId="8" fillId="0" borderId="0" xfId="2"/>
    <xf numFmtId="0" fontId="7" fillId="5" borderId="0" xfId="0" applyFont="1" applyFill="1"/>
    <xf numFmtId="0" fontId="2" fillId="5" borderId="0" xfId="0" applyFont="1" applyFill="1"/>
    <xf numFmtId="0" fontId="0" fillId="5" borderId="0" xfId="0" applyFill="1"/>
    <xf numFmtId="0" fontId="0" fillId="5" borderId="1" xfId="0" applyFill="1" applyBorder="1"/>
    <xf numFmtId="0" fontId="0" fillId="6" borderId="0" xfId="0" applyFill="1"/>
    <xf numFmtId="0" fontId="5" fillId="7" borderId="2" xfId="0" applyFont="1" applyFill="1" applyBorder="1"/>
    <xf numFmtId="0" fontId="2" fillId="7" borderId="2" xfId="0" applyFont="1" applyFill="1" applyBorder="1"/>
    <xf numFmtId="165" fontId="0" fillId="0" borderId="0" xfId="0" applyNumberFormat="1"/>
    <xf numFmtId="0" fontId="9" fillId="0" borderId="0" xfId="0" applyFont="1" applyAlignment="1">
      <alignment horizontal="center"/>
    </xf>
    <xf numFmtId="0" fontId="10" fillId="0" borderId="0" xfId="0" applyFont="1"/>
    <xf numFmtId="0" fontId="11" fillId="0" borderId="0" xfId="3">
      <alignment wrapText="1"/>
    </xf>
    <xf numFmtId="0" fontId="11" fillId="9" borderId="0" xfId="3" applyFill="1">
      <alignment wrapText="1"/>
    </xf>
    <xf numFmtId="0" fontId="15" fillId="9" borderId="0" xfId="4" applyFont="1" applyFill="1" applyAlignment="1">
      <alignment horizontal="left" vertical="center"/>
    </xf>
    <xf numFmtId="0" fontId="16" fillId="9" borderId="0" xfId="4" applyFont="1" applyFill="1" applyAlignment="1">
      <alignment horizontal="left" vertical="center"/>
    </xf>
    <xf numFmtId="0" fontId="13" fillId="9" borderId="0" xfId="4" applyFont="1" applyFill="1" applyAlignment="1">
      <alignment horizontal="left" vertical="center"/>
    </xf>
    <xf numFmtId="0" fontId="14" fillId="9" borderId="0" xfId="5" applyFill="1" applyBorder="1" applyAlignment="1">
      <alignment horizontal="center" vertical="center"/>
    </xf>
    <xf numFmtId="0" fontId="17" fillId="9" borderId="0" xfId="5" applyFont="1" applyFill="1" applyBorder="1" applyAlignment="1">
      <alignment horizontal="center" vertical="center"/>
    </xf>
    <xf numFmtId="0" fontId="18" fillId="9" borderId="0" xfId="4" applyFont="1" applyFill="1" applyAlignment="1">
      <alignment horizontal="left"/>
    </xf>
    <xf numFmtId="0" fontId="19" fillId="9" borderId="0" xfId="5" applyFont="1" applyFill="1" applyBorder="1" applyAlignment="1">
      <alignment horizontal="center"/>
    </xf>
    <xf numFmtId="0" fontId="20" fillId="9" borderId="0" xfId="4" applyFont="1" applyFill="1" applyAlignment="1">
      <alignment horizontal="left" vertical="top"/>
    </xf>
    <xf numFmtId="0" fontId="16" fillId="9" borderId="0" xfId="4" applyFont="1" applyFill="1" applyAlignment="1">
      <alignment horizontal="left" vertical="top"/>
    </xf>
    <xf numFmtId="0" fontId="11" fillId="10" borderId="0" xfId="3" applyFill="1">
      <alignment wrapText="1"/>
    </xf>
    <xf numFmtId="0" fontId="22" fillId="10" borderId="0" xfId="6" applyFont="1" applyFill="1" applyAlignment="1">
      <alignment vertical="top"/>
    </xf>
    <xf numFmtId="0" fontId="23" fillId="10" borderId="0" xfId="7">
      <alignment horizontal="left"/>
    </xf>
    <xf numFmtId="0" fontId="23" fillId="10" borderId="0" xfId="7" applyAlignment="1"/>
    <xf numFmtId="0" fontId="23" fillId="10" borderId="0" xfId="7" applyAlignment="1">
      <alignment horizontal="right"/>
    </xf>
    <xf numFmtId="0" fontId="24" fillId="10" borderId="0" xfId="9" applyFill="1">
      <alignment horizontal="right" indent="1"/>
    </xf>
    <xf numFmtId="14" fontId="9" fillId="10" borderId="3" xfId="10" applyFont="1" applyFill="1" applyAlignment="1">
      <alignment horizontal="left"/>
    </xf>
    <xf numFmtId="0" fontId="9" fillId="10" borderId="3" xfId="8" applyFill="1" applyAlignment="1">
      <alignment horizontal="left" wrapText="1"/>
    </xf>
    <xf numFmtId="0" fontId="9" fillId="10" borderId="0" xfId="8" applyFill="1" applyBorder="1" applyAlignment="1">
      <alignment horizontal="left" wrapText="1"/>
    </xf>
    <xf numFmtId="0" fontId="11" fillId="10" borderId="0" xfId="3" applyFill="1" applyAlignment="1">
      <alignment horizontal="left" wrapText="1"/>
    </xf>
    <xf numFmtId="14" fontId="9" fillId="10" borderId="3" xfId="10" applyFont="1" applyFill="1"/>
    <xf numFmtId="0" fontId="11" fillId="9" borderId="0" xfId="3" applyFill="1" applyAlignment="1">
      <alignment horizontal="left" wrapText="1"/>
    </xf>
    <xf numFmtId="0" fontId="24" fillId="9" borderId="0" xfId="9" applyFill="1">
      <alignment horizontal="right" indent="1"/>
    </xf>
    <xf numFmtId="0" fontId="25" fillId="10" borderId="0" xfId="11" applyFill="1">
      <alignment horizontal="left"/>
    </xf>
    <xf numFmtId="0" fontId="26" fillId="10" borderId="0" xfId="3" applyFont="1" applyFill="1">
      <alignment wrapText="1"/>
    </xf>
    <xf numFmtId="0" fontId="11" fillId="0" borderId="0" xfId="3" applyAlignment="1">
      <alignment horizontal="center" vertical="center" wrapText="1"/>
    </xf>
    <xf numFmtId="166" fontId="11" fillId="0" borderId="0" xfId="3" applyNumberFormat="1" applyAlignment="1">
      <alignment horizontal="center" vertical="center" wrapText="1"/>
    </xf>
    <xf numFmtId="14" fontId="0" fillId="0" borderId="0" xfId="12" applyFont="1" applyAlignment="1">
      <alignment horizontal="center" vertical="center" wrapText="1"/>
    </xf>
    <xf numFmtId="166" fontId="0" fillId="0" borderId="0" xfId="13" applyNumberFormat="1" applyFont="1" applyAlignment="1">
      <alignment horizontal="center" vertical="center"/>
    </xf>
    <xf numFmtId="44" fontId="0" fillId="0" borderId="0" xfId="13" applyFont="1" applyAlignment="1">
      <alignment horizontal="center" vertical="center"/>
    </xf>
    <xf numFmtId="166" fontId="11" fillId="0" borderId="0" xfId="3" applyNumberFormat="1" applyAlignment="1">
      <alignment horizontal="center" vertical="center"/>
    </xf>
    <xf numFmtId="0" fontId="29" fillId="10" borderId="0" xfId="14" applyFont="1" applyFill="1" applyAlignment="1">
      <alignment horizontal="right" vertical="center" indent="1"/>
    </xf>
    <xf numFmtId="166" fontId="29" fillId="11" borderId="0" xfId="15" applyNumberFormat="1" applyFont="1" applyFill="1" applyBorder="1" applyAlignment="1">
      <alignment horizontal="center" vertical="center"/>
    </xf>
    <xf numFmtId="0" fontId="23" fillId="10" borderId="0" xfId="7" applyAlignment="1">
      <alignment horizontal="left" wrapText="1"/>
    </xf>
    <xf numFmtId="0" fontId="23" fillId="10" borderId="0" xfId="7" applyAlignment="1">
      <alignment horizontal="center"/>
    </xf>
    <xf numFmtId="0" fontId="30" fillId="0" borderId="0" xfId="3" applyFont="1">
      <alignment wrapText="1"/>
    </xf>
    <xf numFmtId="0" fontId="9" fillId="10" borderId="3" xfId="8" applyFill="1">
      <alignment wrapText="1"/>
    </xf>
    <xf numFmtId="0" fontId="13" fillId="0" borderId="0" xfId="4" applyFont="1" applyAlignment="1">
      <alignment horizontal="left"/>
    </xf>
    <xf numFmtId="0" fontId="14" fillId="0" borderId="0" xfId="5" applyFill="1" applyBorder="1" applyAlignment="1">
      <alignment horizontal="center"/>
    </xf>
    <xf numFmtId="0" fontId="15" fillId="9" borderId="0" xfId="4" applyFont="1" applyFill="1" applyAlignment="1">
      <alignment horizontal="left" vertical="center"/>
    </xf>
    <xf numFmtId="0" fontId="16" fillId="9" borderId="0" xfId="4" applyFont="1" applyFill="1" applyAlignment="1">
      <alignment horizontal="left" vertical="center"/>
    </xf>
    <xf numFmtId="0" fontId="23" fillId="10" borderId="0" xfId="7" applyAlignment="1"/>
    <xf numFmtId="0" fontId="9" fillId="10" borderId="3" xfId="8" applyFill="1" applyAlignment="1">
      <alignment horizontal="left" wrapText="1"/>
    </xf>
  </cellXfs>
  <cellStyles count="16">
    <cellStyle name="20% - Accent3 2" xfId="10" xr:uid="{DB10812C-5B69-47AF-9708-ECA8BFB0BF88}"/>
    <cellStyle name="Currency [0] 2" xfId="15" xr:uid="{8B947D58-4D0C-4B86-8C06-B0E114BB520B}"/>
    <cellStyle name="Currency 2" xfId="13" xr:uid="{BC0384AA-CE43-4DA0-834B-1B6DA8496633}"/>
    <cellStyle name="Date" xfId="12" xr:uid="{029A755F-C707-4DB2-B5B2-64101895E4A8}"/>
    <cellStyle name="Heading 1 2" xfId="4" xr:uid="{6B791C33-DD7D-4EFC-A22B-6CF408417830}"/>
    <cellStyle name="Heading 2 2" xfId="7" xr:uid="{B961646F-E8A3-462E-85D3-5E2D98D55E24}"/>
    <cellStyle name="Heading 3 2" xfId="11" xr:uid="{65AAF1AF-24B9-4683-A7EE-37D134B0DC34}"/>
    <cellStyle name="Heading 4 2" xfId="9" xr:uid="{0501D23B-CE43-4F02-8DD9-B9F71D9108A6}"/>
    <cellStyle name="Hyperlink" xfId="2" builtinId="8"/>
    <cellStyle name="Input 2" xfId="8" xr:uid="{10CE3808-02DD-46DC-86B1-FC6D2316350B}"/>
    <cellStyle name="Normal" xfId="0" builtinId="0"/>
    <cellStyle name="Normal 2" xfId="3" xr:uid="{03EF44C8-B94C-4B8A-B804-1AC52133CA05}"/>
    <cellStyle name="Note 2" xfId="5" xr:uid="{1DAF6F48-A6AC-4F03-90DE-01764DD0CB04}"/>
    <cellStyle name="Percent" xfId="1" builtinId="5"/>
    <cellStyle name="Title 2" xfId="6" xr:uid="{61E85B71-14A1-490E-999E-A0E1E81B571C}"/>
    <cellStyle name="Total 2" xfId="14" xr:uid="{40BF0884-200C-41F6-ABEE-75729DB3601E}"/>
  </cellStyles>
  <dxfs count="37">
    <dxf>
      <numFmt numFmtId="0" formatCode="General"/>
    </dxf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left" vertical="center" textRotation="0" relativeIndent="1" justifyLastLine="0" shrinkToFit="0" readingOrder="0"/>
    </dxf>
    <dxf>
      <alignment horizontal="center" vertical="center" textRotation="0" wrapText="1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colors>
    <mruColors>
      <color rgb="FF009ED6"/>
      <color rgb="FF1B1B1B"/>
      <color rgb="FF4DBF35"/>
      <color rgb="FFFF3399"/>
      <color rgb="FF66CF51"/>
      <color rgb="FF00CC00"/>
      <color rgb="FF7CBF33"/>
      <color rgb="FFCFC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13.png"/><Relationship Id="rId7" Type="http://schemas.openxmlformats.org/officeDocument/2006/relationships/image" Target="../media/image17.png"/><Relationship Id="rId2" Type="http://schemas.microsoft.com/office/2011/relationships/chartColorStyle" Target="colors6.xml"/><Relationship Id="rId1" Type="http://schemas.microsoft.com/office/2011/relationships/chartStyle" Target="style6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14.svg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20.png"/><Relationship Id="rId7" Type="http://schemas.openxmlformats.org/officeDocument/2006/relationships/image" Target="../media/image17.png"/><Relationship Id="rId2" Type="http://schemas.microsoft.com/office/2011/relationships/chartColorStyle" Target="colors15.xml"/><Relationship Id="rId1" Type="http://schemas.microsoft.com/office/2011/relationships/chartStyle" Target="style15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21.svg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13.png"/><Relationship Id="rId7" Type="http://schemas.openxmlformats.org/officeDocument/2006/relationships/image" Target="../media/image17.png"/><Relationship Id="rId2" Type="http://schemas.microsoft.com/office/2011/relationships/chartColorStyle" Target="colors27.xml"/><Relationship Id="rId1" Type="http://schemas.microsoft.com/office/2011/relationships/chartStyle" Target="style27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14.svg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13.png"/><Relationship Id="rId7" Type="http://schemas.openxmlformats.org/officeDocument/2006/relationships/image" Target="../media/image17.png"/><Relationship Id="rId2" Type="http://schemas.microsoft.com/office/2011/relationships/chartColorStyle" Target="colors37.xml"/><Relationship Id="rId1" Type="http://schemas.microsoft.com/office/2011/relationships/chartStyle" Target="style37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14.svg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20.png"/><Relationship Id="rId7" Type="http://schemas.openxmlformats.org/officeDocument/2006/relationships/image" Target="../media/image17.png"/><Relationship Id="rId2" Type="http://schemas.microsoft.com/office/2011/relationships/chartColorStyle" Target="colors46.xml"/><Relationship Id="rId1" Type="http://schemas.microsoft.com/office/2011/relationships/chartStyle" Target="style46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21.svg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bg2"/>
            </a:solidFill>
            <a:ln w="3175"/>
          </c:spPr>
          <c:dPt>
            <c:idx val="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DC9-4D97-883F-63FB06056B80}"/>
              </c:ext>
            </c:extLst>
          </c:dPt>
          <c:dPt>
            <c:idx val="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DC9-4D97-883F-63FB06056B80}"/>
              </c:ext>
            </c:extLst>
          </c:dPt>
          <c:dPt>
            <c:idx val="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DC9-4D97-883F-63FB06056B80}"/>
              </c:ext>
            </c:extLst>
          </c:dPt>
          <c:dPt>
            <c:idx val="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DC9-4D97-883F-63FB06056B80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DC9-4D97-883F-63FB06056B80}"/>
              </c:ext>
            </c:extLst>
          </c:dPt>
          <c:dPt>
            <c:idx val="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DC9-4D97-883F-63FB06056B80}"/>
              </c:ext>
            </c:extLst>
          </c:dPt>
          <c:dPt>
            <c:idx val="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DC9-4D97-883F-63FB06056B80}"/>
              </c:ext>
            </c:extLst>
          </c:dPt>
          <c:dPt>
            <c:idx val="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DC9-4D97-883F-63FB06056B80}"/>
              </c:ext>
            </c:extLst>
          </c:dPt>
          <c:dPt>
            <c:idx val="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DC9-4D97-883F-63FB06056B80}"/>
              </c:ext>
            </c:extLst>
          </c:dPt>
          <c:dPt>
            <c:idx val="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BDC9-4D97-883F-63FB06056B80}"/>
              </c:ext>
            </c:extLst>
          </c:dPt>
          <c:dPt>
            <c:idx val="1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BDC9-4D97-883F-63FB06056B80}"/>
              </c:ext>
            </c:extLst>
          </c:dPt>
          <c:dPt>
            <c:idx val="1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BDC9-4D97-883F-63FB06056B80}"/>
              </c:ext>
            </c:extLst>
          </c:dPt>
          <c:dPt>
            <c:idx val="1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BDC9-4D97-883F-63FB06056B80}"/>
              </c:ext>
            </c:extLst>
          </c:dPt>
          <c:dPt>
            <c:idx val="1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BDC9-4D97-883F-63FB06056B80}"/>
              </c:ext>
            </c:extLst>
          </c:dPt>
          <c:dPt>
            <c:idx val="1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BDC9-4D97-883F-63FB06056B80}"/>
              </c:ext>
            </c:extLst>
          </c:dPt>
          <c:dPt>
            <c:idx val="1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BDC9-4D97-883F-63FB06056B80}"/>
              </c:ext>
            </c:extLst>
          </c:dPt>
          <c:dPt>
            <c:idx val="1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BDC9-4D97-883F-63FB06056B80}"/>
              </c:ext>
            </c:extLst>
          </c:dPt>
          <c:dPt>
            <c:idx val="1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BDC9-4D97-883F-63FB06056B80}"/>
              </c:ext>
            </c:extLst>
          </c:dPt>
          <c:dPt>
            <c:idx val="1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BDC9-4D97-883F-63FB06056B80}"/>
              </c:ext>
            </c:extLst>
          </c:dPt>
          <c:dPt>
            <c:idx val="1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BDC9-4D97-883F-63FB06056B80}"/>
              </c:ext>
            </c:extLst>
          </c:dPt>
          <c:dPt>
            <c:idx val="2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BDC9-4D97-883F-63FB06056B80}"/>
              </c:ext>
            </c:extLst>
          </c:dPt>
          <c:dPt>
            <c:idx val="2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BDC9-4D97-883F-63FB06056B80}"/>
              </c:ext>
            </c:extLst>
          </c:dPt>
          <c:dPt>
            <c:idx val="2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BDC9-4D97-883F-63FB06056B80}"/>
              </c:ext>
            </c:extLst>
          </c:dPt>
          <c:dPt>
            <c:idx val="2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BDC9-4D97-883F-63FB06056B80}"/>
              </c:ext>
            </c:extLst>
          </c:dPt>
          <c:dPt>
            <c:idx val="2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BDC9-4D97-883F-63FB06056B80}"/>
              </c:ext>
            </c:extLst>
          </c:dPt>
          <c:dPt>
            <c:idx val="2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BDC9-4D97-883F-63FB06056B80}"/>
              </c:ext>
            </c:extLst>
          </c:dPt>
          <c:dPt>
            <c:idx val="2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BDC9-4D97-883F-63FB06056B80}"/>
              </c:ext>
            </c:extLst>
          </c:dPt>
          <c:dPt>
            <c:idx val="2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BDC9-4D97-883F-63FB06056B80}"/>
              </c:ext>
            </c:extLst>
          </c:dPt>
          <c:dPt>
            <c:idx val="2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BDC9-4D97-883F-63FB06056B80}"/>
              </c:ext>
            </c:extLst>
          </c:dPt>
          <c:dPt>
            <c:idx val="2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BDC9-4D97-883F-63FB06056B80}"/>
              </c:ext>
            </c:extLst>
          </c:dPt>
          <c:dPt>
            <c:idx val="3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BDC9-4D97-883F-63FB06056B80}"/>
              </c:ext>
            </c:extLst>
          </c:dPt>
          <c:dPt>
            <c:idx val="3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BDC9-4D97-883F-63FB06056B80}"/>
              </c:ext>
            </c:extLst>
          </c:dPt>
          <c:dPt>
            <c:idx val="3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BDC9-4D97-883F-63FB06056B80}"/>
              </c:ext>
            </c:extLst>
          </c:dPt>
          <c:dPt>
            <c:idx val="3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BDC9-4D97-883F-63FB06056B80}"/>
              </c:ext>
            </c:extLst>
          </c:dPt>
          <c:dPt>
            <c:idx val="3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BDC9-4D97-883F-63FB06056B80}"/>
              </c:ext>
            </c:extLst>
          </c:dPt>
          <c:dPt>
            <c:idx val="3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BDC9-4D97-883F-63FB06056B80}"/>
              </c:ext>
            </c:extLst>
          </c:dPt>
          <c:dPt>
            <c:idx val="3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BDC9-4D97-883F-63FB06056B80}"/>
              </c:ext>
            </c:extLst>
          </c:dPt>
          <c:dPt>
            <c:idx val="3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BDC9-4D97-883F-63FB06056B80}"/>
              </c:ext>
            </c:extLst>
          </c:dPt>
          <c:dPt>
            <c:idx val="3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BDC9-4D97-883F-63FB06056B80}"/>
              </c:ext>
            </c:extLst>
          </c:dPt>
          <c:dPt>
            <c:idx val="3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BDC9-4D97-883F-63FB06056B80}"/>
              </c:ext>
            </c:extLst>
          </c:dPt>
          <c:dPt>
            <c:idx val="4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BDC9-4D97-883F-63FB06056B80}"/>
              </c:ext>
            </c:extLst>
          </c:dPt>
          <c:dPt>
            <c:idx val="4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BDC9-4D97-883F-63FB06056B80}"/>
              </c:ext>
            </c:extLst>
          </c:dPt>
          <c:dPt>
            <c:idx val="4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BDC9-4D97-883F-63FB06056B80}"/>
              </c:ext>
            </c:extLst>
          </c:dPt>
          <c:dPt>
            <c:idx val="4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BDC9-4D97-883F-63FB06056B80}"/>
              </c:ext>
            </c:extLst>
          </c:dPt>
          <c:dPt>
            <c:idx val="4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BDC9-4D97-883F-63FB06056B80}"/>
              </c:ext>
            </c:extLst>
          </c:dPt>
          <c:dPt>
            <c:idx val="4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BDC9-4D97-883F-63FB06056B80}"/>
              </c:ext>
            </c:extLst>
          </c:dPt>
          <c:dPt>
            <c:idx val="4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BDC9-4D97-883F-63FB06056B80}"/>
              </c:ext>
            </c:extLst>
          </c:dPt>
          <c:dPt>
            <c:idx val="4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BDC9-4D97-883F-63FB06056B80}"/>
              </c:ext>
            </c:extLst>
          </c:dPt>
          <c:dPt>
            <c:idx val="4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BDC9-4D97-883F-63FB06056B80}"/>
              </c:ext>
            </c:extLst>
          </c:dPt>
          <c:dPt>
            <c:idx val="4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BDC9-4D97-883F-63FB06056B80}"/>
              </c:ext>
            </c:extLst>
          </c:dPt>
          <c:dPt>
            <c:idx val="5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BDC9-4D97-883F-63FB06056B80}"/>
              </c:ext>
            </c:extLst>
          </c:dPt>
          <c:dPt>
            <c:idx val="5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BDC9-4D97-883F-63FB06056B80}"/>
              </c:ext>
            </c:extLst>
          </c:dPt>
          <c:dPt>
            <c:idx val="5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BDC9-4D97-883F-63FB06056B80}"/>
              </c:ext>
            </c:extLst>
          </c:dPt>
          <c:dPt>
            <c:idx val="5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BDC9-4D97-883F-63FB06056B80}"/>
              </c:ext>
            </c:extLst>
          </c:dPt>
          <c:dPt>
            <c:idx val="5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BDC9-4D97-883F-63FB06056B80}"/>
              </c:ext>
            </c:extLst>
          </c:dPt>
          <c:dPt>
            <c:idx val="5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BDC9-4D97-883F-63FB06056B80}"/>
              </c:ext>
            </c:extLst>
          </c:dPt>
          <c:dPt>
            <c:idx val="5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BDC9-4D97-883F-63FB06056B80}"/>
              </c:ext>
            </c:extLst>
          </c:dPt>
          <c:dPt>
            <c:idx val="5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BDC9-4D97-883F-63FB06056B80}"/>
              </c:ext>
            </c:extLst>
          </c:dPt>
          <c:dPt>
            <c:idx val="5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BDC9-4D97-883F-63FB06056B80}"/>
              </c:ext>
            </c:extLst>
          </c:dPt>
          <c:dPt>
            <c:idx val="5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BDC9-4D97-883F-63FB06056B80}"/>
              </c:ext>
            </c:extLst>
          </c:dPt>
          <c:dPt>
            <c:idx val="6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BDC9-4D97-883F-63FB06056B80}"/>
              </c:ext>
            </c:extLst>
          </c:dPt>
          <c:dPt>
            <c:idx val="6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BDC9-4D97-883F-63FB06056B80}"/>
              </c:ext>
            </c:extLst>
          </c:dPt>
          <c:dPt>
            <c:idx val="6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BDC9-4D97-883F-63FB06056B80}"/>
              </c:ext>
            </c:extLst>
          </c:dPt>
          <c:dPt>
            <c:idx val="6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BDC9-4D97-883F-63FB06056B80}"/>
              </c:ext>
            </c:extLst>
          </c:dPt>
          <c:dPt>
            <c:idx val="6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BDC9-4D97-883F-63FB06056B80}"/>
              </c:ext>
            </c:extLst>
          </c:dPt>
          <c:dPt>
            <c:idx val="6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BDC9-4D97-883F-63FB06056B80}"/>
              </c:ext>
            </c:extLst>
          </c:dPt>
          <c:dPt>
            <c:idx val="6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BDC9-4D97-883F-63FB06056B80}"/>
              </c:ext>
            </c:extLst>
          </c:dPt>
          <c:dPt>
            <c:idx val="6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BDC9-4D97-883F-63FB06056B80}"/>
              </c:ext>
            </c:extLst>
          </c:dPt>
          <c:dPt>
            <c:idx val="6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BDC9-4D97-883F-63FB06056B80}"/>
              </c:ext>
            </c:extLst>
          </c:dPt>
          <c:dPt>
            <c:idx val="6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BDC9-4D97-883F-63FB06056B80}"/>
              </c:ext>
            </c:extLst>
          </c:dPt>
          <c:dPt>
            <c:idx val="7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BDC9-4D97-883F-63FB06056B80}"/>
              </c:ext>
            </c:extLst>
          </c:dPt>
          <c:dPt>
            <c:idx val="7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BDC9-4D97-883F-63FB06056B80}"/>
              </c:ext>
            </c:extLst>
          </c:dPt>
          <c:dPt>
            <c:idx val="7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BDC9-4D97-883F-63FB06056B80}"/>
              </c:ext>
            </c:extLst>
          </c:dPt>
          <c:dPt>
            <c:idx val="7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BDC9-4D97-883F-63FB06056B80}"/>
              </c:ext>
            </c:extLst>
          </c:dPt>
          <c:dPt>
            <c:idx val="7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BDC9-4D97-883F-63FB06056B80}"/>
              </c:ext>
            </c:extLst>
          </c:dPt>
          <c:dPt>
            <c:idx val="7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BDC9-4D97-883F-63FB06056B80}"/>
              </c:ext>
            </c:extLst>
          </c:dPt>
          <c:dPt>
            <c:idx val="7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BDC9-4D97-883F-63FB06056B80}"/>
              </c:ext>
            </c:extLst>
          </c:dPt>
          <c:dPt>
            <c:idx val="7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BDC9-4D97-883F-63FB06056B80}"/>
              </c:ext>
            </c:extLst>
          </c:dPt>
          <c:dPt>
            <c:idx val="7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BDC9-4D97-883F-63FB06056B80}"/>
              </c:ext>
            </c:extLst>
          </c:dPt>
          <c:dPt>
            <c:idx val="7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BDC9-4D97-883F-63FB06056B80}"/>
              </c:ext>
            </c:extLst>
          </c:dPt>
          <c:dPt>
            <c:idx val="8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BDC9-4D97-883F-63FB06056B80}"/>
              </c:ext>
            </c:extLst>
          </c:dPt>
          <c:dPt>
            <c:idx val="8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BDC9-4D97-883F-63FB06056B80}"/>
              </c:ext>
            </c:extLst>
          </c:dPt>
          <c:dPt>
            <c:idx val="8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BDC9-4D97-883F-63FB06056B80}"/>
              </c:ext>
            </c:extLst>
          </c:dPt>
          <c:dPt>
            <c:idx val="8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BDC9-4D97-883F-63FB06056B80}"/>
              </c:ext>
            </c:extLst>
          </c:dPt>
          <c:dPt>
            <c:idx val="8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BDC9-4D97-883F-63FB06056B80}"/>
              </c:ext>
            </c:extLst>
          </c:dPt>
          <c:dPt>
            <c:idx val="8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BDC9-4D97-883F-63FB06056B80}"/>
              </c:ext>
            </c:extLst>
          </c:dPt>
          <c:dPt>
            <c:idx val="8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BDC9-4D97-883F-63FB06056B80}"/>
              </c:ext>
            </c:extLst>
          </c:dPt>
          <c:dPt>
            <c:idx val="8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BDC9-4D97-883F-63FB06056B80}"/>
              </c:ext>
            </c:extLst>
          </c:dPt>
          <c:dPt>
            <c:idx val="8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BDC9-4D97-883F-63FB06056B80}"/>
              </c:ext>
            </c:extLst>
          </c:dPt>
          <c:dPt>
            <c:idx val="8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BDC9-4D97-883F-63FB06056B80}"/>
              </c:ext>
            </c:extLst>
          </c:dPt>
          <c:dPt>
            <c:idx val="9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BDC9-4D97-883F-63FB06056B80}"/>
              </c:ext>
            </c:extLst>
          </c:dPt>
          <c:dPt>
            <c:idx val="9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BDC9-4D97-883F-63FB06056B80}"/>
              </c:ext>
            </c:extLst>
          </c:dPt>
          <c:dPt>
            <c:idx val="9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BDC9-4D97-883F-63FB06056B80}"/>
              </c:ext>
            </c:extLst>
          </c:dPt>
          <c:dPt>
            <c:idx val="9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BDC9-4D97-883F-63FB06056B80}"/>
              </c:ext>
            </c:extLst>
          </c:dPt>
          <c:dPt>
            <c:idx val="9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BDC9-4D97-883F-63FB06056B80}"/>
              </c:ext>
            </c:extLst>
          </c:dPt>
          <c:dPt>
            <c:idx val="9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BDC9-4D97-883F-63FB06056B80}"/>
              </c:ext>
            </c:extLst>
          </c:dPt>
          <c:dPt>
            <c:idx val="9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BDC9-4D97-883F-63FB06056B80}"/>
              </c:ext>
            </c:extLst>
          </c:dPt>
          <c:dPt>
            <c:idx val="9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BDC9-4D97-883F-63FB06056B80}"/>
              </c:ext>
            </c:extLst>
          </c:dPt>
          <c:dPt>
            <c:idx val="9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BDC9-4D97-883F-63FB06056B80}"/>
              </c:ext>
            </c:extLst>
          </c:dPt>
          <c:dPt>
            <c:idx val="9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BDC9-4D97-883F-63FB06056B80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BDC9-4D97-883F-63FB06056B80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BDC9-4D97-883F-63FB06056B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4DBF35"/>
            </a:solidFill>
            <a:ln w="3175"/>
          </c:spPr>
          <c:dPt>
            <c:idx val="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CAF-4732-AFB0-6E6BFDFBAF4D}"/>
              </c:ext>
            </c:extLst>
          </c:dPt>
          <c:dPt>
            <c:idx val="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CAF-4732-AFB0-6E6BFDFBAF4D}"/>
              </c:ext>
            </c:extLst>
          </c:dPt>
          <c:dPt>
            <c:idx val="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CAF-4732-AFB0-6E6BFDFBAF4D}"/>
              </c:ext>
            </c:extLst>
          </c:dPt>
          <c:dPt>
            <c:idx val="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CAF-4732-AFB0-6E6BFDFBAF4D}"/>
              </c:ext>
            </c:extLst>
          </c:dPt>
          <c:dPt>
            <c:idx val="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ACAF-4732-AFB0-6E6BFDFBAF4D}"/>
              </c:ext>
            </c:extLst>
          </c:dPt>
          <c:dPt>
            <c:idx val="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CAF-4732-AFB0-6E6BFDFBAF4D}"/>
              </c:ext>
            </c:extLst>
          </c:dPt>
          <c:dPt>
            <c:idx val="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ACAF-4732-AFB0-6E6BFDFBAF4D}"/>
              </c:ext>
            </c:extLst>
          </c:dPt>
          <c:dPt>
            <c:idx val="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ACAF-4732-AFB0-6E6BFDFBAF4D}"/>
              </c:ext>
            </c:extLst>
          </c:dPt>
          <c:dPt>
            <c:idx val="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ACAF-4732-AFB0-6E6BFDFBAF4D}"/>
              </c:ext>
            </c:extLst>
          </c:dPt>
          <c:dPt>
            <c:idx val="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ACAF-4732-AFB0-6E6BFDFBAF4D}"/>
              </c:ext>
            </c:extLst>
          </c:dPt>
          <c:dPt>
            <c:idx val="1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ACAF-4732-AFB0-6E6BFDFBAF4D}"/>
              </c:ext>
            </c:extLst>
          </c:dPt>
          <c:dPt>
            <c:idx val="1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ACAF-4732-AFB0-6E6BFDFBAF4D}"/>
              </c:ext>
            </c:extLst>
          </c:dPt>
          <c:dPt>
            <c:idx val="1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ACAF-4732-AFB0-6E6BFDFBAF4D}"/>
              </c:ext>
            </c:extLst>
          </c:dPt>
          <c:dPt>
            <c:idx val="1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ACAF-4732-AFB0-6E6BFDFBAF4D}"/>
              </c:ext>
            </c:extLst>
          </c:dPt>
          <c:dPt>
            <c:idx val="1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ACAF-4732-AFB0-6E6BFDFBAF4D}"/>
              </c:ext>
            </c:extLst>
          </c:dPt>
          <c:dPt>
            <c:idx val="1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ACAF-4732-AFB0-6E6BFDFBAF4D}"/>
              </c:ext>
            </c:extLst>
          </c:dPt>
          <c:dPt>
            <c:idx val="1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ACAF-4732-AFB0-6E6BFDFBAF4D}"/>
              </c:ext>
            </c:extLst>
          </c:dPt>
          <c:dPt>
            <c:idx val="1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ACAF-4732-AFB0-6E6BFDFBAF4D}"/>
              </c:ext>
            </c:extLst>
          </c:dPt>
          <c:dPt>
            <c:idx val="1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ACAF-4732-AFB0-6E6BFDFBAF4D}"/>
              </c:ext>
            </c:extLst>
          </c:dPt>
          <c:dPt>
            <c:idx val="1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ACAF-4732-AFB0-6E6BFDFBAF4D}"/>
              </c:ext>
            </c:extLst>
          </c:dPt>
          <c:dPt>
            <c:idx val="2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ACAF-4732-AFB0-6E6BFDFBAF4D}"/>
              </c:ext>
            </c:extLst>
          </c:dPt>
          <c:dPt>
            <c:idx val="2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ACAF-4732-AFB0-6E6BFDFBAF4D}"/>
              </c:ext>
            </c:extLst>
          </c:dPt>
          <c:dPt>
            <c:idx val="2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ACAF-4732-AFB0-6E6BFDFBAF4D}"/>
              </c:ext>
            </c:extLst>
          </c:dPt>
          <c:dPt>
            <c:idx val="2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ACAF-4732-AFB0-6E6BFDFBAF4D}"/>
              </c:ext>
            </c:extLst>
          </c:dPt>
          <c:dPt>
            <c:idx val="2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ACAF-4732-AFB0-6E6BFDFBAF4D}"/>
              </c:ext>
            </c:extLst>
          </c:dPt>
          <c:dPt>
            <c:idx val="2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ACAF-4732-AFB0-6E6BFDFBAF4D}"/>
              </c:ext>
            </c:extLst>
          </c:dPt>
          <c:dPt>
            <c:idx val="2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ACAF-4732-AFB0-6E6BFDFBAF4D}"/>
              </c:ext>
            </c:extLst>
          </c:dPt>
          <c:dPt>
            <c:idx val="2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ACAF-4732-AFB0-6E6BFDFBAF4D}"/>
              </c:ext>
            </c:extLst>
          </c:dPt>
          <c:dPt>
            <c:idx val="2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ACAF-4732-AFB0-6E6BFDFBAF4D}"/>
              </c:ext>
            </c:extLst>
          </c:dPt>
          <c:dPt>
            <c:idx val="2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ACAF-4732-AFB0-6E6BFDFBAF4D}"/>
              </c:ext>
            </c:extLst>
          </c:dPt>
          <c:dPt>
            <c:idx val="3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ACAF-4732-AFB0-6E6BFDFBAF4D}"/>
              </c:ext>
            </c:extLst>
          </c:dPt>
          <c:dPt>
            <c:idx val="3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ACAF-4732-AFB0-6E6BFDFBAF4D}"/>
              </c:ext>
            </c:extLst>
          </c:dPt>
          <c:dPt>
            <c:idx val="3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ACAF-4732-AFB0-6E6BFDFBAF4D}"/>
              </c:ext>
            </c:extLst>
          </c:dPt>
          <c:dPt>
            <c:idx val="3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ACAF-4732-AFB0-6E6BFDFBAF4D}"/>
              </c:ext>
            </c:extLst>
          </c:dPt>
          <c:dPt>
            <c:idx val="3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ACAF-4732-AFB0-6E6BFDFBAF4D}"/>
              </c:ext>
            </c:extLst>
          </c:dPt>
          <c:dPt>
            <c:idx val="3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ACAF-4732-AFB0-6E6BFDFBAF4D}"/>
              </c:ext>
            </c:extLst>
          </c:dPt>
          <c:dPt>
            <c:idx val="3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ACAF-4732-AFB0-6E6BFDFBAF4D}"/>
              </c:ext>
            </c:extLst>
          </c:dPt>
          <c:dPt>
            <c:idx val="3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ACAF-4732-AFB0-6E6BFDFBAF4D}"/>
              </c:ext>
            </c:extLst>
          </c:dPt>
          <c:dPt>
            <c:idx val="3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ACAF-4732-AFB0-6E6BFDFBAF4D}"/>
              </c:ext>
            </c:extLst>
          </c:dPt>
          <c:dPt>
            <c:idx val="3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ACAF-4732-AFB0-6E6BFDFBAF4D}"/>
              </c:ext>
            </c:extLst>
          </c:dPt>
          <c:dPt>
            <c:idx val="4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ACAF-4732-AFB0-6E6BFDFBAF4D}"/>
              </c:ext>
            </c:extLst>
          </c:dPt>
          <c:dPt>
            <c:idx val="4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ACAF-4732-AFB0-6E6BFDFBAF4D}"/>
              </c:ext>
            </c:extLst>
          </c:dPt>
          <c:dPt>
            <c:idx val="4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ACAF-4732-AFB0-6E6BFDFBAF4D}"/>
              </c:ext>
            </c:extLst>
          </c:dPt>
          <c:dPt>
            <c:idx val="4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ACAF-4732-AFB0-6E6BFDFBAF4D}"/>
              </c:ext>
            </c:extLst>
          </c:dPt>
          <c:dPt>
            <c:idx val="4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ACAF-4732-AFB0-6E6BFDFBAF4D}"/>
              </c:ext>
            </c:extLst>
          </c:dPt>
          <c:dPt>
            <c:idx val="4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ACAF-4732-AFB0-6E6BFDFBAF4D}"/>
              </c:ext>
            </c:extLst>
          </c:dPt>
          <c:dPt>
            <c:idx val="4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ACAF-4732-AFB0-6E6BFDFBAF4D}"/>
              </c:ext>
            </c:extLst>
          </c:dPt>
          <c:dPt>
            <c:idx val="4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ACAF-4732-AFB0-6E6BFDFBAF4D}"/>
              </c:ext>
            </c:extLst>
          </c:dPt>
          <c:dPt>
            <c:idx val="4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ACAF-4732-AFB0-6E6BFDFBAF4D}"/>
              </c:ext>
            </c:extLst>
          </c:dPt>
          <c:dPt>
            <c:idx val="4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ACAF-4732-AFB0-6E6BFDFBAF4D}"/>
              </c:ext>
            </c:extLst>
          </c:dPt>
          <c:dPt>
            <c:idx val="5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ACAF-4732-AFB0-6E6BFDFBAF4D}"/>
              </c:ext>
            </c:extLst>
          </c:dPt>
          <c:dPt>
            <c:idx val="5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ACAF-4732-AFB0-6E6BFDFBAF4D}"/>
              </c:ext>
            </c:extLst>
          </c:dPt>
          <c:dPt>
            <c:idx val="5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ACAF-4732-AFB0-6E6BFDFBAF4D}"/>
              </c:ext>
            </c:extLst>
          </c:dPt>
          <c:dPt>
            <c:idx val="5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ACAF-4732-AFB0-6E6BFDFBAF4D}"/>
              </c:ext>
            </c:extLst>
          </c:dPt>
          <c:dPt>
            <c:idx val="5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ACAF-4732-AFB0-6E6BFDFBAF4D}"/>
              </c:ext>
            </c:extLst>
          </c:dPt>
          <c:dPt>
            <c:idx val="5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ACAF-4732-AFB0-6E6BFDFBAF4D}"/>
              </c:ext>
            </c:extLst>
          </c:dPt>
          <c:dPt>
            <c:idx val="5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ACAF-4732-AFB0-6E6BFDFBAF4D}"/>
              </c:ext>
            </c:extLst>
          </c:dPt>
          <c:dPt>
            <c:idx val="5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ACAF-4732-AFB0-6E6BFDFBAF4D}"/>
              </c:ext>
            </c:extLst>
          </c:dPt>
          <c:dPt>
            <c:idx val="5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ACAF-4732-AFB0-6E6BFDFBAF4D}"/>
              </c:ext>
            </c:extLst>
          </c:dPt>
          <c:dPt>
            <c:idx val="5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ACAF-4732-AFB0-6E6BFDFBAF4D}"/>
              </c:ext>
            </c:extLst>
          </c:dPt>
          <c:dPt>
            <c:idx val="6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ACAF-4732-AFB0-6E6BFDFBAF4D}"/>
              </c:ext>
            </c:extLst>
          </c:dPt>
          <c:dPt>
            <c:idx val="6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ACAF-4732-AFB0-6E6BFDFBAF4D}"/>
              </c:ext>
            </c:extLst>
          </c:dPt>
          <c:dPt>
            <c:idx val="6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ACAF-4732-AFB0-6E6BFDFBAF4D}"/>
              </c:ext>
            </c:extLst>
          </c:dPt>
          <c:dPt>
            <c:idx val="6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ACAF-4732-AFB0-6E6BFDFBAF4D}"/>
              </c:ext>
            </c:extLst>
          </c:dPt>
          <c:dPt>
            <c:idx val="6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ACAF-4732-AFB0-6E6BFDFBAF4D}"/>
              </c:ext>
            </c:extLst>
          </c:dPt>
          <c:dPt>
            <c:idx val="6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ACAF-4732-AFB0-6E6BFDFBAF4D}"/>
              </c:ext>
            </c:extLst>
          </c:dPt>
          <c:dPt>
            <c:idx val="6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ACAF-4732-AFB0-6E6BFDFBAF4D}"/>
              </c:ext>
            </c:extLst>
          </c:dPt>
          <c:dPt>
            <c:idx val="6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ACAF-4732-AFB0-6E6BFDFBAF4D}"/>
              </c:ext>
            </c:extLst>
          </c:dPt>
          <c:dPt>
            <c:idx val="6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ACAF-4732-AFB0-6E6BFDFBAF4D}"/>
              </c:ext>
            </c:extLst>
          </c:dPt>
          <c:dPt>
            <c:idx val="6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ACAF-4732-AFB0-6E6BFDFBAF4D}"/>
              </c:ext>
            </c:extLst>
          </c:dPt>
          <c:dPt>
            <c:idx val="7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ACAF-4732-AFB0-6E6BFDFBAF4D}"/>
              </c:ext>
            </c:extLst>
          </c:dPt>
          <c:dPt>
            <c:idx val="7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ACAF-4732-AFB0-6E6BFDFBAF4D}"/>
              </c:ext>
            </c:extLst>
          </c:dPt>
          <c:dPt>
            <c:idx val="7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ACAF-4732-AFB0-6E6BFDFBAF4D}"/>
              </c:ext>
            </c:extLst>
          </c:dPt>
          <c:dPt>
            <c:idx val="7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ACAF-4732-AFB0-6E6BFDFBAF4D}"/>
              </c:ext>
            </c:extLst>
          </c:dPt>
          <c:dPt>
            <c:idx val="7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ACAF-4732-AFB0-6E6BFDFBAF4D}"/>
              </c:ext>
            </c:extLst>
          </c:dPt>
          <c:dPt>
            <c:idx val="7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ACAF-4732-AFB0-6E6BFDFBAF4D}"/>
              </c:ext>
            </c:extLst>
          </c:dPt>
          <c:dPt>
            <c:idx val="7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ACAF-4732-AFB0-6E6BFDFBAF4D}"/>
              </c:ext>
            </c:extLst>
          </c:dPt>
          <c:dPt>
            <c:idx val="7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ACAF-4732-AFB0-6E6BFDFBAF4D}"/>
              </c:ext>
            </c:extLst>
          </c:dPt>
          <c:dPt>
            <c:idx val="7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ACAF-4732-AFB0-6E6BFDFBAF4D}"/>
              </c:ext>
            </c:extLst>
          </c:dPt>
          <c:dPt>
            <c:idx val="7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ACAF-4732-AFB0-6E6BFDFBAF4D}"/>
              </c:ext>
            </c:extLst>
          </c:dPt>
          <c:dPt>
            <c:idx val="8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ACAF-4732-AFB0-6E6BFDFBAF4D}"/>
              </c:ext>
            </c:extLst>
          </c:dPt>
          <c:dPt>
            <c:idx val="8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ACAF-4732-AFB0-6E6BFDFBAF4D}"/>
              </c:ext>
            </c:extLst>
          </c:dPt>
          <c:dPt>
            <c:idx val="8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ACAF-4732-AFB0-6E6BFDFBAF4D}"/>
              </c:ext>
            </c:extLst>
          </c:dPt>
          <c:dPt>
            <c:idx val="8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ACAF-4732-AFB0-6E6BFDFBAF4D}"/>
              </c:ext>
            </c:extLst>
          </c:dPt>
          <c:dPt>
            <c:idx val="8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ACAF-4732-AFB0-6E6BFDFBAF4D}"/>
              </c:ext>
            </c:extLst>
          </c:dPt>
          <c:dPt>
            <c:idx val="8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ACAF-4732-AFB0-6E6BFDFBAF4D}"/>
              </c:ext>
            </c:extLst>
          </c:dPt>
          <c:dPt>
            <c:idx val="8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ACAF-4732-AFB0-6E6BFDFBAF4D}"/>
              </c:ext>
            </c:extLst>
          </c:dPt>
          <c:dPt>
            <c:idx val="8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ACAF-4732-AFB0-6E6BFDFBAF4D}"/>
              </c:ext>
            </c:extLst>
          </c:dPt>
          <c:dPt>
            <c:idx val="8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ACAF-4732-AFB0-6E6BFDFBAF4D}"/>
              </c:ext>
            </c:extLst>
          </c:dPt>
          <c:dPt>
            <c:idx val="8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ACAF-4732-AFB0-6E6BFDFBAF4D}"/>
              </c:ext>
            </c:extLst>
          </c:dPt>
          <c:dPt>
            <c:idx val="9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ACAF-4732-AFB0-6E6BFDFBAF4D}"/>
              </c:ext>
            </c:extLst>
          </c:dPt>
          <c:dPt>
            <c:idx val="9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ACAF-4732-AFB0-6E6BFDFBAF4D}"/>
              </c:ext>
            </c:extLst>
          </c:dPt>
          <c:dPt>
            <c:idx val="9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ACAF-4732-AFB0-6E6BFDFBAF4D}"/>
              </c:ext>
            </c:extLst>
          </c:dPt>
          <c:dPt>
            <c:idx val="9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ACAF-4732-AFB0-6E6BFDFBAF4D}"/>
              </c:ext>
            </c:extLst>
          </c:dPt>
          <c:dPt>
            <c:idx val="9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ACAF-4732-AFB0-6E6BFDFBAF4D}"/>
              </c:ext>
            </c:extLst>
          </c:dPt>
          <c:dPt>
            <c:idx val="9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ACAF-4732-AFB0-6E6BFDFBAF4D}"/>
              </c:ext>
            </c:extLst>
          </c:dPt>
          <c:dPt>
            <c:idx val="9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ACAF-4732-AFB0-6E6BFDFBAF4D}"/>
              </c:ext>
            </c:extLst>
          </c:dPt>
          <c:dPt>
            <c:idx val="9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ACAF-4732-AFB0-6E6BFDFBAF4D}"/>
              </c:ext>
            </c:extLst>
          </c:dPt>
          <c:dPt>
            <c:idx val="9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ACAF-4732-AFB0-6E6BFDFBAF4D}"/>
              </c:ext>
            </c:extLst>
          </c:dPt>
          <c:dPt>
            <c:idx val="9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ACAF-4732-AFB0-6E6BFDFBAF4D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ACAF-4732-AFB0-6E6BFDFBAF4D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ACAF-4732-AFB0-6E6BFDFBAF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pattFill prst="dkUpDiag">
                <a:fgClr>
                  <a:srgbClr val="00B0F0"/>
                </a:fgClr>
                <a:bgClr>
                  <a:srgbClr val="009ED6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B1B-40EC-B9F7-63721A7DE259}"/>
              </c:ext>
            </c:extLst>
          </c:dPt>
          <c:dPt>
            <c:idx val="1"/>
            <c:bubble3D val="0"/>
            <c:spPr>
              <a:pattFill prst="dkUpDiag">
                <a:fgClr>
                  <a:schemeClr val="bg1">
                    <a:lumMod val="85000"/>
                  </a:schemeClr>
                </a:fgClr>
                <a:bgClr>
                  <a:srgbClr val="CFCFCF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B1B-40EC-B9F7-63721A7DE259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1B-40EC-B9F7-63721A7DE25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66CF51"/>
              </a:fgClr>
              <a:bgClr>
                <a:srgbClr val="4DBF35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bg1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C4-4A70-8E78-40D6A121732F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bg1">
                  <a:lumMod val="95000"/>
                </a:schemeClr>
              </a:fgClr>
              <a:bgClr>
                <a:schemeClr val="bg1">
                  <a:lumMod val="8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FC4-4A70-8E78-40D6A121732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BD2-4388-B68C-54BD97D0436F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3399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5C620F61-F053-4A51-866F-64598D2AC31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ABD2-4388-B68C-54BD97D0436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F6C9E279-C17A-42C3-A278-278B9BA90EE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BD2-4388-B68C-54BD97D0436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B5C93559-8699-445E-A1BA-D88BD7A3FCB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BD2-4388-B68C-54BD97D0436F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175429C1-FEEA-4A5E-8E0A-ED01BD9304F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BD2-4388-B68C-54BD97D0436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D4F1E852-51ED-49E0-836E-64D7C9D7430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BD2-4388-B68C-54BD97D0436F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567D0850-FEC7-43F1-AF7C-C3C865759A6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BD2-4388-B68C-54BD97D0436F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C822275D-9143-40BC-927A-7DDABE5020C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BD2-4388-B68C-54BD97D0436F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2EE13D46-F3DB-452D-A846-0E8B8CB5ABA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BD2-4388-B68C-54BD97D0436F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1DDD93CE-D5B8-460E-AA15-DDE0FC9192D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BD2-4388-B68C-54BD97D0436F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BD2-4388-B68C-54BD97D0436F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BD2-4388-B68C-54BD97D0436F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BD2-4388-B68C-54BD97D0436F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BD2-4388-B68C-54BD97D0436F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BD2-4388-B68C-54BD97D0436F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BD2-4388-B68C-54BD97D0436F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BD2-4388-B68C-54BD97D0436F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BD2-4388-B68C-54BD97D0436F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ABD2-4388-B68C-54BD97D0436F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ABD2-4388-B68C-54BD97D0436F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ABD2-4388-B68C-54BD97D0436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5-ABD2-4388-B68C-54BD97D0436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21-4A9D-9294-689189DB5077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21-4A9D-9294-689189DB5077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21-4A9D-9294-689189DB50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bg1"/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997594050743651E-2"/>
          <c:y val="0.10935375536650475"/>
          <c:w val="0.93944685039370079"/>
          <c:h val="0.785069765108340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5-8974-4A5E-B215-AF4837C6ACA8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rgbClr val="4DBF35"/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8974-4A5E-B215-AF4837C6AC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3216191"/>
        <c:axId val="1273220031"/>
      </c:lineChart>
      <c:catAx>
        <c:axId val="1273216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73220031"/>
        <c:crosses val="autoZero"/>
        <c:auto val="1"/>
        <c:lblAlgn val="ctr"/>
        <c:lblOffset val="100"/>
        <c:noMultiLvlLbl val="0"/>
      </c:catAx>
      <c:valAx>
        <c:axId val="1273220031"/>
        <c:scaling>
          <c:orientation val="minMax"/>
          <c:max val="2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273216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16A-4154-8D8D-B48FF6907B4C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16A-4154-8D8D-B48FF6907B4C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16A-4154-8D8D-B48FF6907B4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16A-4154-8D8D-B48FF6907B4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16A-4154-8D8D-B48FF6907B4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16A-4154-8D8D-B48FF6907B4C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16A-4154-8D8D-B48FF6907B4C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16A-4154-8D8D-B48FF6907B4C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16A-4154-8D8D-B48FF6907B4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16A-4154-8D8D-B48FF6907B4C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16A-4154-8D8D-B48FF6907B4C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16A-4154-8D8D-B48FF6907B4C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16A-4154-8D8D-B48FF6907B4C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16A-4154-8D8D-B48FF6907B4C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16A-4154-8D8D-B48FF6907B4C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16A-4154-8D8D-B48FF6907B4C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16A-4154-8D8D-B48FF6907B4C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16A-4154-8D8D-B48FF6907B4C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A16A-4154-8D8D-B48FF6907B4C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A16A-4154-8D8D-B48FF6907B4C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A16A-4154-8D8D-B48FF6907B4C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A16A-4154-8D8D-B48FF6907B4C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A16A-4154-8D8D-B48FF6907B4C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A16A-4154-8D8D-B48FF6907B4C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A16A-4154-8D8D-B48FF6907B4C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A16A-4154-8D8D-B48FF6907B4C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A16A-4154-8D8D-B48FF6907B4C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A16A-4154-8D8D-B48FF6907B4C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A16A-4154-8D8D-B48FF6907B4C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A16A-4154-8D8D-B48FF6907B4C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A16A-4154-8D8D-B48FF6907B4C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A16A-4154-8D8D-B48FF6907B4C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A16A-4154-8D8D-B48FF6907B4C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A16A-4154-8D8D-B48FF6907B4C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A16A-4154-8D8D-B48FF6907B4C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A16A-4154-8D8D-B48FF6907B4C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A16A-4154-8D8D-B48FF6907B4C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A16A-4154-8D8D-B48FF6907B4C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A16A-4154-8D8D-B48FF6907B4C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A16A-4154-8D8D-B48FF6907B4C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A16A-4154-8D8D-B48FF6907B4C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A16A-4154-8D8D-B48FF6907B4C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A16A-4154-8D8D-B48FF6907B4C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A16A-4154-8D8D-B48FF6907B4C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A16A-4154-8D8D-B48FF6907B4C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A16A-4154-8D8D-B48FF6907B4C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A16A-4154-8D8D-B48FF6907B4C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A16A-4154-8D8D-B48FF6907B4C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A16A-4154-8D8D-B48FF6907B4C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A16A-4154-8D8D-B48FF6907B4C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A16A-4154-8D8D-B48FF6907B4C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A16A-4154-8D8D-B48FF6907B4C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A16A-4154-8D8D-B48FF6907B4C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A16A-4154-8D8D-B48FF6907B4C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A16A-4154-8D8D-B48FF6907B4C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A16A-4154-8D8D-B48FF6907B4C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A16A-4154-8D8D-B48FF6907B4C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A16A-4154-8D8D-B48FF6907B4C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A16A-4154-8D8D-B48FF6907B4C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A16A-4154-8D8D-B48FF6907B4C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A16A-4154-8D8D-B48FF6907B4C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A16A-4154-8D8D-B48FF6907B4C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A16A-4154-8D8D-B48FF6907B4C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A16A-4154-8D8D-B48FF6907B4C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A16A-4154-8D8D-B48FF6907B4C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A16A-4154-8D8D-B48FF6907B4C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A16A-4154-8D8D-B48FF6907B4C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A16A-4154-8D8D-B48FF6907B4C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A16A-4154-8D8D-B48FF6907B4C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A16A-4154-8D8D-B48FF6907B4C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A16A-4154-8D8D-B48FF6907B4C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DBD8C5F5-642C-4DF1-A383-0A58273D2EB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A16A-4154-8D8D-B48FF6907B4C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A16A-4154-8D8D-B48FF6907B4C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A16A-4154-8D8D-B48FF6907B4C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A16A-4154-8D8D-B48FF6907B4C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A16A-4154-8D8D-B48FF6907B4C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A16A-4154-8D8D-B48FF6907B4C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A16A-4154-8D8D-B48FF6907B4C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A16A-4154-8D8D-B48FF6907B4C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A16A-4154-8D8D-B48FF6907B4C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A16A-4154-8D8D-B48FF6907B4C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A16A-4154-8D8D-B48FF6907B4C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A16A-4154-8D8D-B48FF6907B4C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A16A-4154-8D8D-B48FF6907B4C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A16A-4154-8D8D-B48FF6907B4C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A16A-4154-8D8D-B48FF6907B4C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A16A-4154-8D8D-B48FF6907B4C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A16A-4154-8D8D-B48FF6907B4C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A16A-4154-8D8D-B48FF6907B4C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A16A-4154-8D8D-B48FF6907B4C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A16A-4154-8D8D-B48FF6907B4C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A16A-4154-8D8D-B48FF6907B4C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A16A-4154-8D8D-B48FF6907B4C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A16A-4154-8D8D-B48FF6907B4C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A16A-4154-8D8D-B48FF6907B4C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A16A-4154-8D8D-B48FF6907B4C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A16A-4154-8D8D-B48FF6907B4C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A16A-4154-8D8D-B48FF6907B4C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A16A-4154-8D8D-B48FF6907B4C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A16A-4154-8D8D-B48FF6907B4C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A16A-4154-8D8D-B48FF6907B4C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A16A-4154-8D8D-B48FF6907B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A16A-4154-8D8D-B48FF6907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r>
              <a:rPr lang="en-US" sz="1000">
                <a:latin typeface="Roboto" panose="02000000000000000000" pitchFamily="2" charset="0"/>
                <a:ea typeface="Roboto" panose="02000000000000000000" pitchFamily="2" charset="0"/>
              </a:rPr>
              <a:t>June 2023</a:t>
            </a:r>
          </a:p>
        </c:rich>
      </c:tx>
      <c:layout>
        <c:manualLayout>
          <c:xMode val="edge"/>
          <c:yMode val="edge"/>
          <c:x val="0.3636792761391287"/>
          <c:y val="3.44827586206896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Roboto" panose="02000000000000000000" pitchFamily="2" charset="0"/>
              <a:ea typeface="Roboto" panose="02000000000000000000" pitchFamily="2" charset="0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63462756810571"/>
          <c:w val="0.91624047713588097"/>
          <c:h val="0.73435695538057744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28-4E0C-A144-A9CF1F136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FB24CEC1-ED4A-40F2-8E40-00324D778A0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FF28-4E0C-A144-A9CF1F1361E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F6B030F3-DA8D-4284-BC1A-418BC41A885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FF28-4E0C-A144-A9CF1F1361E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2658F4F1-937B-4683-9369-8520821D1C6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FF28-4E0C-A144-A9CF1F1361EF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729101D1-8253-4752-B440-6B1C205E033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FF28-4E0C-A144-A9CF1F1361E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69720156-249F-418C-895A-F9DEABEF722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FF28-4E0C-A144-A9CF1F1361EF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D0B28FB8-9461-4D86-B76B-5DDE13ABA7D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FF28-4E0C-A144-A9CF1F1361EF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2E883E37-380C-4AB8-AE1B-C50DDD2030F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FF28-4E0C-A144-A9CF1F1361EF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904F8221-C58D-44C4-9FDA-37857A0CABF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FF28-4E0C-A144-A9CF1F1361EF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D27CF1B6-85B1-413C-B61A-21ECBE9D80F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FF28-4E0C-A144-A9CF1F1361EF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A46A580E-2AE7-4AFB-A13E-F7CDE324692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FF28-4E0C-A144-A9CF1F1361EF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2DFD5ED6-BC35-4D5B-8472-08052CE1CAA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FF28-4E0C-A144-A9CF1F1361EF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05C83859-D2A0-49E8-BBD3-860F34CA9C9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FF28-4E0C-A144-A9CF1F1361EF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12DCE97A-3F2C-4E70-BC98-7D43CEAB6AF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FF28-4E0C-A144-A9CF1F1361EF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FC1B7F6F-2AC3-4FCB-8D6C-44D7A53AD7A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FF28-4E0C-A144-A9CF1F1361EF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BD10D3E9-FF26-40E4-9747-5103535534B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FF28-4E0C-A144-A9CF1F1361EF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F5538420-1D2A-4F81-9E42-DFFA0523F71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FF28-4E0C-A144-A9CF1F1361EF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D9186753-8DAC-4191-9326-58C81A8AFC9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FF28-4E0C-A144-A9CF1F1361EF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49893249-3C34-4E07-8ADC-32B8BB2042D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FF28-4E0C-A144-A9CF1F1361EF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5CCC45F4-482D-42CF-B777-56C59BAB418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FF28-4E0C-A144-A9CF1F1361EF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DF3BA314-F7EA-41E9-8B4F-723B193A597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FF28-4E0C-A144-A9CF1F1361EF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1F9822B5-94BC-464D-8FAF-5095132BA08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FF28-4E0C-A144-A9CF1F1361EF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99D09419-AE58-40C0-9C3C-B5634CF8459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FF28-4E0C-A144-A9CF1F1361EF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5B04A5CE-2887-4AC5-85EA-D813796EBF8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FF28-4E0C-A144-A9CF1F1361EF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D711A390-4C92-437F-83CD-5782BFCBB2B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FF28-4E0C-A144-A9CF1F1361EF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47FB19A0-C416-476A-BB95-CFD47371FC4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FF28-4E0C-A144-A9CF1F1361EF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F2FFC678-3734-448C-8296-7BDCE18FD64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FF28-4E0C-A144-A9CF1F1361EF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0E51F2C0-20AA-4239-A60E-8278DC95396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FF28-4E0C-A144-A9CF1F1361EF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45B0A87A-50B7-48A8-8C99-2039F0B036C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FF28-4E0C-A144-A9CF1F1361EF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88BE0B78-0883-4070-B2ED-18ACDDF6BC0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FF28-4E0C-A144-A9CF1F1361EF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F315A7C5-2299-4CE4-A13C-0BE312EF018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FF28-4E0C-A144-A9CF1F1361EF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8B75D1B6-E071-4957-83D5-5EC13F00336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FF28-4E0C-A144-A9CF1F1361EF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8FFAAC44-303A-47D8-80C1-B4C000D19D1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FF28-4E0C-A144-A9CF1F1361EF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CA6AFBC7-D95E-48CD-8D48-88F4ABC6F5B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FF28-4E0C-A144-A9CF1F1361EF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25DCF32D-BD46-48F8-A525-D8D03D5661E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FF28-4E0C-A144-A9CF1F1361EF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82B866C0-DB27-48D3-A0FA-09F5FF931FD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FF28-4E0C-A144-A9CF1F1361EF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B1B99D64-4C05-4A0D-A12C-5CC451DF440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FF28-4E0C-A144-A9CF1F1361EF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CF74AAA8-8C47-428D-A6F3-F9ACF885AE5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FF28-4E0C-A144-A9CF1F1361EF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B68B5A26-F0E9-4008-8644-76E3FDB3764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FF28-4E0C-A144-A9CF1F1361EF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C937E846-E2B7-4D8C-894B-9EE51491A10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FF28-4E0C-A144-A9CF1F1361EF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0EF3DC37-2A65-40A2-952D-79EA941816E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FF28-4E0C-A144-A9CF1F1361EF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65BE80BF-EDDB-4D49-82B4-3549170F1CB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FF28-4E0C-A144-A9CF1F1361EF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611E0D42-198D-4624-890F-94F88C78914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FF28-4E0C-A144-A9CF1F1361E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bg1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FF28-4E0C-A144-A9CF1F1361EF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FF28-4E0C-A144-A9CF1F136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tx1">
                <a:lumMod val="65000"/>
                <a:lumOff val="35000"/>
              </a:schemeClr>
            </a:solidFill>
            <a:ln w="3175">
              <a:solidFill>
                <a:schemeClr val="tx1">
                  <a:lumMod val="85000"/>
                  <a:lumOff val="15000"/>
                </a:schemeClr>
              </a:solidFill>
            </a:ln>
          </c:spPr>
          <c:dPt>
            <c:idx val="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EEA-4D2E-A06F-6D5BBC4383A1}"/>
              </c:ext>
            </c:extLst>
          </c:dPt>
          <c:dPt>
            <c:idx val="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EEA-4D2E-A06F-6D5BBC4383A1}"/>
              </c:ext>
            </c:extLst>
          </c:dPt>
          <c:dPt>
            <c:idx val="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EEA-4D2E-A06F-6D5BBC4383A1}"/>
              </c:ext>
            </c:extLst>
          </c:dPt>
          <c:dPt>
            <c:idx val="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EEA-4D2E-A06F-6D5BBC4383A1}"/>
              </c:ext>
            </c:extLst>
          </c:dPt>
          <c:dPt>
            <c:idx val="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EEA-4D2E-A06F-6D5BBC4383A1}"/>
              </c:ext>
            </c:extLst>
          </c:dPt>
          <c:dPt>
            <c:idx val="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EEA-4D2E-A06F-6D5BBC4383A1}"/>
              </c:ext>
            </c:extLst>
          </c:dPt>
          <c:dPt>
            <c:idx val="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EEA-4D2E-A06F-6D5BBC4383A1}"/>
              </c:ext>
            </c:extLst>
          </c:dPt>
          <c:dPt>
            <c:idx val="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EEA-4D2E-A06F-6D5BBC4383A1}"/>
              </c:ext>
            </c:extLst>
          </c:dPt>
          <c:dPt>
            <c:idx val="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EEA-4D2E-A06F-6D5BBC4383A1}"/>
              </c:ext>
            </c:extLst>
          </c:dPt>
          <c:dPt>
            <c:idx val="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2EEA-4D2E-A06F-6D5BBC4383A1}"/>
              </c:ext>
            </c:extLst>
          </c:dPt>
          <c:dPt>
            <c:idx val="1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2EEA-4D2E-A06F-6D5BBC4383A1}"/>
              </c:ext>
            </c:extLst>
          </c:dPt>
          <c:dPt>
            <c:idx val="1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2EEA-4D2E-A06F-6D5BBC4383A1}"/>
              </c:ext>
            </c:extLst>
          </c:dPt>
          <c:dPt>
            <c:idx val="1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2EEA-4D2E-A06F-6D5BBC4383A1}"/>
              </c:ext>
            </c:extLst>
          </c:dPt>
          <c:dPt>
            <c:idx val="1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2EEA-4D2E-A06F-6D5BBC4383A1}"/>
              </c:ext>
            </c:extLst>
          </c:dPt>
          <c:dPt>
            <c:idx val="1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2EEA-4D2E-A06F-6D5BBC4383A1}"/>
              </c:ext>
            </c:extLst>
          </c:dPt>
          <c:dPt>
            <c:idx val="1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2EEA-4D2E-A06F-6D5BBC4383A1}"/>
              </c:ext>
            </c:extLst>
          </c:dPt>
          <c:dPt>
            <c:idx val="1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2EEA-4D2E-A06F-6D5BBC4383A1}"/>
              </c:ext>
            </c:extLst>
          </c:dPt>
          <c:dPt>
            <c:idx val="1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2EEA-4D2E-A06F-6D5BBC4383A1}"/>
              </c:ext>
            </c:extLst>
          </c:dPt>
          <c:dPt>
            <c:idx val="1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2EEA-4D2E-A06F-6D5BBC4383A1}"/>
              </c:ext>
            </c:extLst>
          </c:dPt>
          <c:dPt>
            <c:idx val="1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2EEA-4D2E-A06F-6D5BBC4383A1}"/>
              </c:ext>
            </c:extLst>
          </c:dPt>
          <c:dPt>
            <c:idx val="2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2EEA-4D2E-A06F-6D5BBC4383A1}"/>
              </c:ext>
            </c:extLst>
          </c:dPt>
          <c:dPt>
            <c:idx val="2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2EEA-4D2E-A06F-6D5BBC4383A1}"/>
              </c:ext>
            </c:extLst>
          </c:dPt>
          <c:dPt>
            <c:idx val="2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2EEA-4D2E-A06F-6D5BBC4383A1}"/>
              </c:ext>
            </c:extLst>
          </c:dPt>
          <c:dPt>
            <c:idx val="2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2EEA-4D2E-A06F-6D5BBC4383A1}"/>
              </c:ext>
            </c:extLst>
          </c:dPt>
          <c:dPt>
            <c:idx val="2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2EEA-4D2E-A06F-6D5BBC4383A1}"/>
              </c:ext>
            </c:extLst>
          </c:dPt>
          <c:dPt>
            <c:idx val="2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2EEA-4D2E-A06F-6D5BBC4383A1}"/>
              </c:ext>
            </c:extLst>
          </c:dPt>
          <c:dPt>
            <c:idx val="2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2EEA-4D2E-A06F-6D5BBC4383A1}"/>
              </c:ext>
            </c:extLst>
          </c:dPt>
          <c:dPt>
            <c:idx val="2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2EEA-4D2E-A06F-6D5BBC4383A1}"/>
              </c:ext>
            </c:extLst>
          </c:dPt>
          <c:dPt>
            <c:idx val="2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2EEA-4D2E-A06F-6D5BBC4383A1}"/>
              </c:ext>
            </c:extLst>
          </c:dPt>
          <c:dPt>
            <c:idx val="2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2EEA-4D2E-A06F-6D5BBC4383A1}"/>
              </c:ext>
            </c:extLst>
          </c:dPt>
          <c:dPt>
            <c:idx val="3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2EEA-4D2E-A06F-6D5BBC4383A1}"/>
              </c:ext>
            </c:extLst>
          </c:dPt>
          <c:dPt>
            <c:idx val="3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2EEA-4D2E-A06F-6D5BBC4383A1}"/>
              </c:ext>
            </c:extLst>
          </c:dPt>
          <c:dPt>
            <c:idx val="3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2EEA-4D2E-A06F-6D5BBC4383A1}"/>
              </c:ext>
            </c:extLst>
          </c:dPt>
          <c:dPt>
            <c:idx val="3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2EEA-4D2E-A06F-6D5BBC4383A1}"/>
              </c:ext>
            </c:extLst>
          </c:dPt>
          <c:dPt>
            <c:idx val="3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2EEA-4D2E-A06F-6D5BBC4383A1}"/>
              </c:ext>
            </c:extLst>
          </c:dPt>
          <c:dPt>
            <c:idx val="3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2EEA-4D2E-A06F-6D5BBC4383A1}"/>
              </c:ext>
            </c:extLst>
          </c:dPt>
          <c:dPt>
            <c:idx val="3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2EEA-4D2E-A06F-6D5BBC4383A1}"/>
              </c:ext>
            </c:extLst>
          </c:dPt>
          <c:dPt>
            <c:idx val="3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2EEA-4D2E-A06F-6D5BBC4383A1}"/>
              </c:ext>
            </c:extLst>
          </c:dPt>
          <c:dPt>
            <c:idx val="3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2EEA-4D2E-A06F-6D5BBC4383A1}"/>
              </c:ext>
            </c:extLst>
          </c:dPt>
          <c:dPt>
            <c:idx val="3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2EEA-4D2E-A06F-6D5BBC4383A1}"/>
              </c:ext>
            </c:extLst>
          </c:dPt>
          <c:dPt>
            <c:idx val="4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2EEA-4D2E-A06F-6D5BBC4383A1}"/>
              </c:ext>
            </c:extLst>
          </c:dPt>
          <c:dPt>
            <c:idx val="4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2EEA-4D2E-A06F-6D5BBC4383A1}"/>
              </c:ext>
            </c:extLst>
          </c:dPt>
          <c:dPt>
            <c:idx val="4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2EEA-4D2E-A06F-6D5BBC4383A1}"/>
              </c:ext>
            </c:extLst>
          </c:dPt>
          <c:dPt>
            <c:idx val="4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2EEA-4D2E-A06F-6D5BBC4383A1}"/>
              </c:ext>
            </c:extLst>
          </c:dPt>
          <c:dPt>
            <c:idx val="4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2EEA-4D2E-A06F-6D5BBC4383A1}"/>
              </c:ext>
            </c:extLst>
          </c:dPt>
          <c:dPt>
            <c:idx val="4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2EEA-4D2E-A06F-6D5BBC4383A1}"/>
              </c:ext>
            </c:extLst>
          </c:dPt>
          <c:dPt>
            <c:idx val="4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2EEA-4D2E-A06F-6D5BBC4383A1}"/>
              </c:ext>
            </c:extLst>
          </c:dPt>
          <c:dPt>
            <c:idx val="4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2EEA-4D2E-A06F-6D5BBC4383A1}"/>
              </c:ext>
            </c:extLst>
          </c:dPt>
          <c:dPt>
            <c:idx val="4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2EEA-4D2E-A06F-6D5BBC4383A1}"/>
              </c:ext>
            </c:extLst>
          </c:dPt>
          <c:dPt>
            <c:idx val="4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2EEA-4D2E-A06F-6D5BBC4383A1}"/>
              </c:ext>
            </c:extLst>
          </c:dPt>
          <c:dPt>
            <c:idx val="5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2EEA-4D2E-A06F-6D5BBC4383A1}"/>
              </c:ext>
            </c:extLst>
          </c:dPt>
          <c:dPt>
            <c:idx val="5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2EEA-4D2E-A06F-6D5BBC4383A1}"/>
              </c:ext>
            </c:extLst>
          </c:dPt>
          <c:dPt>
            <c:idx val="5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2EEA-4D2E-A06F-6D5BBC4383A1}"/>
              </c:ext>
            </c:extLst>
          </c:dPt>
          <c:dPt>
            <c:idx val="5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2EEA-4D2E-A06F-6D5BBC4383A1}"/>
              </c:ext>
            </c:extLst>
          </c:dPt>
          <c:dPt>
            <c:idx val="5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2EEA-4D2E-A06F-6D5BBC4383A1}"/>
              </c:ext>
            </c:extLst>
          </c:dPt>
          <c:dPt>
            <c:idx val="5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2EEA-4D2E-A06F-6D5BBC4383A1}"/>
              </c:ext>
            </c:extLst>
          </c:dPt>
          <c:dPt>
            <c:idx val="5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2EEA-4D2E-A06F-6D5BBC4383A1}"/>
              </c:ext>
            </c:extLst>
          </c:dPt>
          <c:dPt>
            <c:idx val="5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2EEA-4D2E-A06F-6D5BBC4383A1}"/>
              </c:ext>
            </c:extLst>
          </c:dPt>
          <c:dPt>
            <c:idx val="5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2EEA-4D2E-A06F-6D5BBC4383A1}"/>
              </c:ext>
            </c:extLst>
          </c:dPt>
          <c:dPt>
            <c:idx val="5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2EEA-4D2E-A06F-6D5BBC4383A1}"/>
              </c:ext>
            </c:extLst>
          </c:dPt>
          <c:dPt>
            <c:idx val="6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2EEA-4D2E-A06F-6D5BBC4383A1}"/>
              </c:ext>
            </c:extLst>
          </c:dPt>
          <c:dPt>
            <c:idx val="6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2EEA-4D2E-A06F-6D5BBC4383A1}"/>
              </c:ext>
            </c:extLst>
          </c:dPt>
          <c:dPt>
            <c:idx val="6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2EEA-4D2E-A06F-6D5BBC4383A1}"/>
              </c:ext>
            </c:extLst>
          </c:dPt>
          <c:dPt>
            <c:idx val="6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2EEA-4D2E-A06F-6D5BBC4383A1}"/>
              </c:ext>
            </c:extLst>
          </c:dPt>
          <c:dPt>
            <c:idx val="6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2EEA-4D2E-A06F-6D5BBC4383A1}"/>
              </c:ext>
            </c:extLst>
          </c:dPt>
          <c:dPt>
            <c:idx val="6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2EEA-4D2E-A06F-6D5BBC4383A1}"/>
              </c:ext>
            </c:extLst>
          </c:dPt>
          <c:dPt>
            <c:idx val="6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2EEA-4D2E-A06F-6D5BBC4383A1}"/>
              </c:ext>
            </c:extLst>
          </c:dPt>
          <c:dPt>
            <c:idx val="6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2EEA-4D2E-A06F-6D5BBC4383A1}"/>
              </c:ext>
            </c:extLst>
          </c:dPt>
          <c:dPt>
            <c:idx val="6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2EEA-4D2E-A06F-6D5BBC4383A1}"/>
              </c:ext>
            </c:extLst>
          </c:dPt>
          <c:dPt>
            <c:idx val="6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2EEA-4D2E-A06F-6D5BBC4383A1}"/>
              </c:ext>
            </c:extLst>
          </c:dPt>
          <c:dPt>
            <c:idx val="7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2EEA-4D2E-A06F-6D5BBC4383A1}"/>
              </c:ext>
            </c:extLst>
          </c:dPt>
          <c:dPt>
            <c:idx val="7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2EEA-4D2E-A06F-6D5BBC4383A1}"/>
              </c:ext>
            </c:extLst>
          </c:dPt>
          <c:dPt>
            <c:idx val="7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2EEA-4D2E-A06F-6D5BBC4383A1}"/>
              </c:ext>
            </c:extLst>
          </c:dPt>
          <c:dPt>
            <c:idx val="7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2EEA-4D2E-A06F-6D5BBC4383A1}"/>
              </c:ext>
            </c:extLst>
          </c:dPt>
          <c:dPt>
            <c:idx val="7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2EEA-4D2E-A06F-6D5BBC4383A1}"/>
              </c:ext>
            </c:extLst>
          </c:dPt>
          <c:dPt>
            <c:idx val="7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2EEA-4D2E-A06F-6D5BBC4383A1}"/>
              </c:ext>
            </c:extLst>
          </c:dPt>
          <c:dPt>
            <c:idx val="7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2EEA-4D2E-A06F-6D5BBC4383A1}"/>
              </c:ext>
            </c:extLst>
          </c:dPt>
          <c:dPt>
            <c:idx val="7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2EEA-4D2E-A06F-6D5BBC4383A1}"/>
              </c:ext>
            </c:extLst>
          </c:dPt>
          <c:dPt>
            <c:idx val="7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2EEA-4D2E-A06F-6D5BBC4383A1}"/>
              </c:ext>
            </c:extLst>
          </c:dPt>
          <c:dPt>
            <c:idx val="7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2EEA-4D2E-A06F-6D5BBC4383A1}"/>
              </c:ext>
            </c:extLst>
          </c:dPt>
          <c:dPt>
            <c:idx val="8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2EEA-4D2E-A06F-6D5BBC4383A1}"/>
              </c:ext>
            </c:extLst>
          </c:dPt>
          <c:dPt>
            <c:idx val="8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2EEA-4D2E-A06F-6D5BBC4383A1}"/>
              </c:ext>
            </c:extLst>
          </c:dPt>
          <c:dPt>
            <c:idx val="8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2EEA-4D2E-A06F-6D5BBC4383A1}"/>
              </c:ext>
            </c:extLst>
          </c:dPt>
          <c:dPt>
            <c:idx val="8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2EEA-4D2E-A06F-6D5BBC4383A1}"/>
              </c:ext>
            </c:extLst>
          </c:dPt>
          <c:dPt>
            <c:idx val="8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2EEA-4D2E-A06F-6D5BBC4383A1}"/>
              </c:ext>
            </c:extLst>
          </c:dPt>
          <c:dPt>
            <c:idx val="8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2EEA-4D2E-A06F-6D5BBC4383A1}"/>
              </c:ext>
            </c:extLst>
          </c:dPt>
          <c:dPt>
            <c:idx val="8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2EEA-4D2E-A06F-6D5BBC4383A1}"/>
              </c:ext>
            </c:extLst>
          </c:dPt>
          <c:dPt>
            <c:idx val="8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2EEA-4D2E-A06F-6D5BBC4383A1}"/>
              </c:ext>
            </c:extLst>
          </c:dPt>
          <c:dPt>
            <c:idx val="8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2EEA-4D2E-A06F-6D5BBC4383A1}"/>
              </c:ext>
            </c:extLst>
          </c:dPt>
          <c:dPt>
            <c:idx val="8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2EEA-4D2E-A06F-6D5BBC4383A1}"/>
              </c:ext>
            </c:extLst>
          </c:dPt>
          <c:dPt>
            <c:idx val="9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2EEA-4D2E-A06F-6D5BBC4383A1}"/>
              </c:ext>
            </c:extLst>
          </c:dPt>
          <c:dPt>
            <c:idx val="9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2EEA-4D2E-A06F-6D5BBC4383A1}"/>
              </c:ext>
            </c:extLst>
          </c:dPt>
          <c:dPt>
            <c:idx val="9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2EEA-4D2E-A06F-6D5BBC4383A1}"/>
              </c:ext>
            </c:extLst>
          </c:dPt>
          <c:dPt>
            <c:idx val="9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2EEA-4D2E-A06F-6D5BBC4383A1}"/>
              </c:ext>
            </c:extLst>
          </c:dPt>
          <c:dPt>
            <c:idx val="9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2EEA-4D2E-A06F-6D5BBC4383A1}"/>
              </c:ext>
            </c:extLst>
          </c:dPt>
          <c:dPt>
            <c:idx val="9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2EEA-4D2E-A06F-6D5BBC4383A1}"/>
              </c:ext>
            </c:extLst>
          </c:dPt>
          <c:dPt>
            <c:idx val="9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2EEA-4D2E-A06F-6D5BBC4383A1}"/>
              </c:ext>
            </c:extLst>
          </c:dPt>
          <c:dPt>
            <c:idx val="9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2EEA-4D2E-A06F-6D5BBC4383A1}"/>
              </c:ext>
            </c:extLst>
          </c:dPt>
          <c:dPt>
            <c:idx val="9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2EEA-4D2E-A06F-6D5BBC4383A1}"/>
              </c:ext>
            </c:extLst>
          </c:dPt>
          <c:dPt>
            <c:idx val="9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2EEA-4D2E-A06F-6D5BBC4383A1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2EEA-4D2E-A06F-6D5BBC4383A1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2EEA-4D2E-A06F-6D5BBC4383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4DBF35"/>
            </a:solidFill>
            <a:ln w="3175">
              <a:solidFill>
                <a:schemeClr val="tx1">
                  <a:lumMod val="85000"/>
                  <a:lumOff val="15000"/>
                </a:schemeClr>
              </a:solidFill>
            </a:ln>
          </c:spPr>
          <c:dPt>
            <c:idx val="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EA5-4509-A561-D27AD2A37038}"/>
              </c:ext>
            </c:extLst>
          </c:dPt>
          <c:dPt>
            <c:idx val="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EA5-4509-A561-D27AD2A37038}"/>
              </c:ext>
            </c:extLst>
          </c:dPt>
          <c:dPt>
            <c:idx val="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EA5-4509-A561-D27AD2A37038}"/>
              </c:ext>
            </c:extLst>
          </c:dPt>
          <c:dPt>
            <c:idx val="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EA5-4509-A561-D27AD2A37038}"/>
              </c:ext>
            </c:extLst>
          </c:dPt>
          <c:dPt>
            <c:idx val="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EA5-4509-A561-D27AD2A37038}"/>
              </c:ext>
            </c:extLst>
          </c:dPt>
          <c:dPt>
            <c:idx val="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EA5-4509-A561-D27AD2A37038}"/>
              </c:ext>
            </c:extLst>
          </c:dPt>
          <c:dPt>
            <c:idx val="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EA5-4509-A561-D27AD2A37038}"/>
              </c:ext>
            </c:extLst>
          </c:dPt>
          <c:dPt>
            <c:idx val="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EA5-4509-A561-D27AD2A37038}"/>
              </c:ext>
            </c:extLst>
          </c:dPt>
          <c:dPt>
            <c:idx val="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5EA5-4509-A561-D27AD2A37038}"/>
              </c:ext>
            </c:extLst>
          </c:dPt>
          <c:dPt>
            <c:idx val="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5EA5-4509-A561-D27AD2A37038}"/>
              </c:ext>
            </c:extLst>
          </c:dPt>
          <c:dPt>
            <c:idx val="1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5EA5-4509-A561-D27AD2A37038}"/>
              </c:ext>
            </c:extLst>
          </c:dPt>
          <c:dPt>
            <c:idx val="1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5EA5-4509-A561-D27AD2A37038}"/>
              </c:ext>
            </c:extLst>
          </c:dPt>
          <c:dPt>
            <c:idx val="1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5EA5-4509-A561-D27AD2A37038}"/>
              </c:ext>
            </c:extLst>
          </c:dPt>
          <c:dPt>
            <c:idx val="1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5EA5-4509-A561-D27AD2A37038}"/>
              </c:ext>
            </c:extLst>
          </c:dPt>
          <c:dPt>
            <c:idx val="1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5EA5-4509-A561-D27AD2A37038}"/>
              </c:ext>
            </c:extLst>
          </c:dPt>
          <c:dPt>
            <c:idx val="1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5EA5-4509-A561-D27AD2A37038}"/>
              </c:ext>
            </c:extLst>
          </c:dPt>
          <c:dPt>
            <c:idx val="1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5EA5-4509-A561-D27AD2A37038}"/>
              </c:ext>
            </c:extLst>
          </c:dPt>
          <c:dPt>
            <c:idx val="1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5EA5-4509-A561-D27AD2A37038}"/>
              </c:ext>
            </c:extLst>
          </c:dPt>
          <c:dPt>
            <c:idx val="1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5EA5-4509-A561-D27AD2A37038}"/>
              </c:ext>
            </c:extLst>
          </c:dPt>
          <c:dPt>
            <c:idx val="1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5EA5-4509-A561-D27AD2A37038}"/>
              </c:ext>
            </c:extLst>
          </c:dPt>
          <c:dPt>
            <c:idx val="2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5EA5-4509-A561-D27AD2A37038}"/>
              </c:ext>
            </c:extLst>
          </c:dPt>
          <c:dPt>
            <c:idx val="2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5EA5-4509-A561-D27AD2A37038}"/>
              </c:ext>
            </c:extLst>
          </c:dPt>
          <c:dPt>
            <c:idx val="2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5EA5-4509-A561-D27AD2A37038}"/>
              </c:ext>
            </c:extLst>
          </c:dPt>
          <c:dPt>
            <c:idx val="2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5EA5-4509-A561-D27AD2A37038}"/>
              </c:ext>
            </c:extLst>
          </c:dPt>
          <c:dPt>
            <c:idx val="2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5EA5-4509-A561-D27AD2A37038}"/>
              </c:ext>
            </c:extLst>
          </c:dPt>
          <c:dPt>
            <c:idx val="2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5EA5-4509-A561-D27AD2A37038}"/>
              </c:ext>
            </c:extLst>
          </c:dPt>
          <c:dPt>
            <c:idx val="2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5EA5-4509-A561-D27AD2A37038}"/>
              </c:ext>
            </c:extLst>
          </c:dPt>
          <c:dPt>
            <c:idx val="2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5EA5-4509-A561-D27AD2A37038}"/>
              </c:ext>
            </c:extLst>
          </c:dPt>
          <c:dPt>
            <c:idx val="2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5EA5-4509-A561-D27AD2A37038}"/>
              </c:ext>
            </c:extLst>
          </c:dPt>
          <c:dPt>
            <c:idx val="2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5EA5-4509-A561-D27AD2A37038}"/>
              </c:ext>
            </c:extLst>
          </c:dPt>
          <c:dPt>
            <c:idx val="3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5EA5-4509-A561-D27AD2A37038}"/>
              </c:ext>
            </c:extLst>
          </c:dPt>
          <c:dPt>
            <c:idx val="3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5EA5-4509-A561-D27AD2A37038}"/>
              </c:ext>
            </c:extLst>
          </c:dPt>
          <c:dPt>
            <c:idx val="3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5EA5-4509-A561-D27AD2A37038}"/>
              </c:ext>
            </c:extLst>
          </c:dPt>
          <c:dPt>
            <c:idx val="3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5EA5-4509-A561-D27AD2A37038}"/>
              </c:ext>
            </c:extLst>
          </c:dPt>
          <c:dPt>
            <c:idx val="3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5EA5-4509-A561-D27AD2A37038}"/>
              </c:ext>
            </c:extLst>
          </c:dPt>
          <c:dPt>
            <c:idx val="3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5EA5-4509-A561-D27AD2A37038}"/>
              </c:ext>
            </c:extLst>
          </c:dPt>
          <c:dPt>
            <c:idx val="3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5EA5-4509-A561-D27AD2A37038}"/>
              </c:ext>
            </c:extLst>
          </c:dPt>
          <c:dPt>
            <c:idx val="3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5EA5-4509-A561-D27AD2A37038}"/>
              </c:ext>
            </c:extLst>
          </c:dPt>
          <c:dPt>
            <c:idx val="3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5EA5-4509-A561-D27AD2A37038}"/>
              </c:ext>
            </c:extLst>
          </c:dPt>
          <c:dPt>
            <c:idx val="3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5EA5-4509-A561-D27AD2A37038}"/>
              </c:ext>
            </c:extLst>
          </c:dPt>
          <c:dPt>
            <c:idx val="4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5EA5-4509-A561-D27AD2A37038}"/>
              </c:ext>
            </c:extLst>
          </c:dPt>
          <c:dPt>
            <c:idx val="4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5EA5-4509-A561-D27AD2A37038}"/>
              </c:ext>
            </c:extLst>
          </c:dPt>
          <c:dPt>
            <c:idx val="4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5EA5-4509-A561-D27AD2A37038}"/>
              </c:ext>
            </c:extLst>
          </c:dPt>
          <c:dPt>
            <c:idx val="4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5EA5-4509-A561-D27AD2A37038}"/>
              </c:ext>
            </c:extLst>
          </c:dPt>
          <c:dPt>
            <c:idx val="4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5EA5-4509-A561-D27AD2A37038}"/>
              </c:ext>
            </c:extLst>
          </c:dPt>
          <c:dPt>
            <c:idx val="4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5EA5-4509-A561-D27AD2A37038}"/>
              </c:ext>
            </c:extLst>
          </c:dPt>
          <c:dPt>
            <c:idx val="4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5EA5-4509-A561-D27AD2A37038}"/>
              </c:ext>
            </c:extLst>
          </c:dPt>
          <c:dPt>
            <c:idx val="4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5EA5-4509-A561-D27AD2A37038}"/>
              </c:ext>
            </c:extLst>
          </c:dPt>
          <c:dPt>
            <c:idx val="4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5EA5-4509-A561-D27AD2A37038}"/>
              </c:ext>
            </c:extLst>
          </c:dPt>
          <c:dPt>
            <c:idx val="4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5EA5-4509-A561-D27AD2A37038}"/>
              </c:ext>
            </c:extLst>
          </c:dPt>
          <c:dPt>
            <c:idx val="5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5EA5-4509-A561-D27AD2A37038}"/>
              </c:ext>
            </c:extLst>
          </c:dPt>
          <c:dPt>
            <c:idx val="5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5EA5-4509-A561-D27AD2A37038}"/>
              </c:ext>
            </c:extLst>
          </c:dPt>
          <c:dPt>
            <c:idx val="5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5EA5-4509-A561-D27AD2A37038}"/>
              </c:ext>
            </c:extLst>
          </c:dPt>
          <c:dPt>
            <c:idx val="5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5EA5-4509-A561-D27AD2A37038}"/>
              </c:ext>
            </c:extLst>
          </c:dPt>
          <c:dPt>
            <c:idx val="5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5EA5-4509-A561-D27AD2A37038}"/>
              </c:ext>
            </c:extLst>
          </c:dPt>
          <c:dPt>
            <c:idx val="5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5EA5-4509-A561-D27AD2A37038}"/>
              </c:ext>
            </c:extLst>
          </c:dPt>
          <c:dPt>
            <c:idx val="5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5EA5-4509-A561-D27AD2A37038}"/>
              </c:ext>
            </c:extLst>
          </c:dPt>
          <c:dPt>
            <c:idx val="5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5EA5-4509-A561-D27AD2A37038}"/>
              </c:ext>
            </c:extLst>
          </c:dPt>
          <c:dPt>
            <c:idx val="5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5EA5-4509-A561-D27AD2A37038}"/>
              </c:ext>
            </c:extLst>
          </c:dPt>
          <c:dPt>
            <c:idx val="5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5EA5-4509-A561-D27AD2A37038}"/>
              </c:ext>
            </c:extLst>
          </c:dPt>
          <c:dPt>
            <c:idx val="6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5EA5-4509-A561-D27AD2A37038}"/>
              </c:ext>
            </c:extLst>
          </c:dPt>
          <c:dPt>
            <c:idx val="6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5EA5-4509-A561-D27AD2A37038}"/>
              </c:ext>
            </c:extLst>
          </c:dPt>
          <c:dPt>
            <c:idx val="6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5EA5-4509-A561-D27AD2A37038}"/>
              </c:ext>
            </c:extLst>
          </c:dPt>
          <c:dPt>
            <c:idx val="6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5EA5-4509-A561-D27AD2A37038}"/>
              </c:ext>
            </c:extLst>
          </c:dPt>
          <c:dPt>
            <c:idx val="6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5EA5-4509-A561-D27AD2A37038}"/>
              </c:ext>
            </c:extLst>
          </c:dPt>
          <c:dPt>
            <c:idx val="6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5EA5-4509-A561-D27AD2A37038}"/>
              </c:ext>
            </c:extLst>
          </c:dPt>
          <c:dPt>
            <c:idx val="6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5EA5-4509-A561-D27AD2A37038}"/>
              </c:ext>
            </c:extLst>
          </c:dPt>
          <c:dPt>
            <c:idx val="6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5EA5-4509-A561-D27AD2A37038}"/>
              </c:ext>
            </c:extLst>
          </c:dPt>
          <c:dPt>
            <c:idx val="6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5EA5-4509-A561-D27AD2A37038}"/>
              </c:ext>
            </c:extLst>
          </c:dPt>
          <c:dPt>
            <c:idx val="6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5EA5-4509-A561-D27AD2A37038}"/>
              </c:ext>
            </c:extLst>
          </c:dPt>
          <c:dPt>
            <c:idx val="7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5EA5-4509-A561-D27AD2A37038}"/>
              </c:ext>
            </c:extLst>
          </c:dPt>
          <c:dPt>
            <c:idx val="7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5EA5-4509-A561-D27AD2A37038}"/>
              </c:ext>
            </c:extLst>
          </c:dPt>
          <c:dPt>
            <c:idx val="7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5EA5-4509-A561-D27AD2A37038}"/>
              </c:ext>
            </c:extLst>
          </c:dPt>
          <c:dPt>
            <c:idx val="7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5EA5-4509-A561-D27AD2A37038}"/>
              </c:ext>
            </c:extLst>
          </c:dPt>
          <c:dPt>
            <c:idx val="7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5EA5-4509-A561-D27AD2A37038}"/>
              </c:ext>
            </c:extLst>
          </c:dPt>
          <c:dPt>
            <c:idx val="7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5EA5-4509-A561-D27AD2A37038}"/>
              </c:ext>
            </c:extLst>
          </c:dPt>
          <c:dPt>
            <c:idx val="7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5EA5-4509-A561-D27AD2A37038}"/>
              </c:ext>
            </c:extLst>
          </c:dPt>
          <c:dPt>
            <c:idx val="7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5EA5-4509-A561-D27AD2A37038}"/>
              </c:ext>
            </c:extLst>
          </c:dPt>
          <c:dPt>
            <c:idx val="7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5EA5-4509-A561-D27AD2A37038}"/>
              </c:ext>
            </c:extLst>
          </c:dPt>
          <c:dPt>
            <c:idx val="7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5EA5-4509-A561-D27AD2A37038}"/>
              </c:ext>
            </c:extLst>
          </c:dPt>
          <c:dPt>
            <c:idx val="8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5EA5-4509-A561-D27AD2A37038}"/>
              </c:ext>
            </c:extLst>
          </c:dPt>
          <c:dPt>
            <c:idx val="8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5EA5-4509-A561-D27AD2A37038}"/>
              </c:ext>
            </c:extLst>
          </c:dPt>
          <c:dPt>
            <c:idx val="8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5EA5-4509-A561-D27AD2A37038}"/>
              </c:ext>
            </c:extLst>
          </c:dPt>
          <c:dPt>
            <c:idx val="8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5EA5-4509-A561-D27AD2A37038}"/>
              </c:ext>
            </c:extLst>
          </c:dPt>
          <c:dPt>
            <c:idx val="8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5EA5-4509-A561-D27AD2A37038}"/>
              </c:ext>
            </c:extLst>
          </c:dPt>
          <c:dPt>
            <c:idx val="8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5EA5-4509-A561-D27AD2A37038}"/>
              </c:ext>
            </c:extLst>
          </c:dPt>
          <c:dPt>
            <c:idx val="8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5EA5-4509-A561-D27AD2A37038}"/>
              </c:ext>
            </c:extLst>
          </c:dPt>
          <c:dPt>
            <c:idx val="8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5EA5-4509-A561-D27AD2A37038}"/>
              </c:ext>
            </c:extLst>
          </c:dPt>
          <c:dPt>
            <c:idx val="8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5EA5-4509-A561-D27AD2A37038}"/>
              </c:ext>
            </c:extLst>
          </c:dPt>
          <c:dPt>
            <c:idx val="8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5EA5-4509-A561-D27AD2A37038}"/>
              </c:ext>
            </c:extLst>
          </c:dPt>
          <c:dPt>
            <c:idx val="9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5EA5-4509-A561-D27AD2A37038}"/>
              </c:ext>
            </c:extLst>
          </c:dPt>
          <c:dPt>
            <c:idx val="9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5EA5-4509-A561-D27AD2A37038}"/>
              </c:ext>
            </c:extLst>
          </c:dPt>
          <c:dPt>
            <c:idx val="9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5EA5-4509-A561-D27AD2A37038}"/>
              </c:ext>
            </c:extLst>
          </c:dPt>
          <c:dPt>
            <c:idx val="9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5EA5-4509-A561-D27AD2A37038}"/>
              </c:ext>
            </c:extLst>
          </c:dPt>
          <c:dPt>
            <c:idx val="9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5EA5-4509-A561-D27AD2A37038}"/>
              </c:ext>
            </c:extLst>
          </c:dPt>
          <c:dPt>
            <c:idx val="9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5EA5-4509-A561-D27AD2A37038}"/>
              </c:ext>
            </c:extLst>
          </c:dPt>
          <c:dPt>
            <c:idx val="9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5EA5-4509-A561-D27AD2A37038}"/>
              </c:ext>
            </c:extLst>
          </c:dPt>
          <c:dPt>
            <c:idx val="9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5EA5-4509-A561-D27AD2A37038}"/>
              </c:ext>
            </c:extLst>
          </c:dPt>
          <c:dPt>
            <c:idx val="9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5EA5-4509-A561-D27AD2A37038}"/>
              </c:ext>
            </c:extLst>
          </c:dPt>
          <c:dPt>
            <c:idx val="9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5EA5-4509-A561-D27AD2A37038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5EA5-4509-A561-D27AD2A37038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5EA5-4509-A561-D27AD2A370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ln w="12700"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pattFill prst="dkUpDiag">
                <a:fgClr>
                  <a:srgbClr val="00B0F0"/>
                </a:fgClr>
                <a:bgClr>
                  <a:srgbClr val="009ED6"/>
                </a:bgClr>
              </a:patt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C87-4E87-8985-1BEE48F9DD3C}"/>
              </c:ext>
            </c:extLst>
          </c:dPt>
          <c:dPt>
            <c:idx val="1"/>
            <c:bubble3D val="0"/>
            <c:spPr>
              <a:pattFill prst="dkUpDiag">
                <a:fgClr>
                  <a:schemeClr val="tx1">
                    <a:lumMod val="50000"/>
                    <a:lumOff val="50000"/>
                  </a:schemeClr>
                </a:fgClr>
                <a:bgClr>
                  <a:schemeClr val="tx1">
                    <a:lumMod val="65000"/>
                    <a:lumOff val="35000"/>
                  </a:schemeClr>
                </a:bgClr>
              </a:patt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C87-4E87-8985-1BEE48F9DD3C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C87-4E87-8985-1BEE48F9DD3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66CF51"/>
              </a:fgClr>
              <a:bgClr>
                <a:srgbClr val="4DBF35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6D-440C-B105-A6DAB45062A2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tx1">
                  <a:lumMod val="50000"/>
                  <a:lumOff val="50000"/>
                </a:schemeClr>
              </a:fgClr>
              <a:bgClr>
                <a:schemeClr val="tx1">
                  <a:lumMod val="65000"/>
                  <a:lumOff val="3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6D-440C-B105-A6DAB45062A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B4-4FE3-99FD-424B3C4EE5B5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3399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B31AC8B6-E0FC-4726-AB87-BB4D86B7752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35B4-4FE3-99FD-424B3C4EE5B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6FCD535C-BE8B-4FA7-B2B6-9CEC8AB465C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35B4-4FE3-99FD-424B3C4EE5B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DA86E740-8A50-4CC4-9873-39CAC93DF3D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35B4-4FE3-99FD-424B3C4EE5B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4BFF71BF-EE6B-4DD0-93A4-F425F36F120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35B4-4FE3-99FD-424B3C4EE5B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CEEFA685-F48E-4A1E-87FC-925B0B638CD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35B4-4FE3-99FD-424B3C4EE5B5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0532AF72-8529-4091-9D65-25012B8644D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35B4-4FE3-99FD-424B3C4EE5B5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27B922A2-6C1B-42F2-A1DB-41C2559B8D9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35B4-4FE3-99FD-424B3C4EE5B5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77DBC7E8-0293-4EF6-8957-2FAEEF3F9E8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35B4-4FE3-99FD-424B3C4EE5B5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860BB991-06A0-40BD-BD31-87BB8BF0D72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35B4-4FE3-99FD-424B3C4EE5B5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35B4-4FE3-99FD-424B3C4EE5B5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35B4-4FE3-99FD-424B3C4EE5B5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35B4-4FE3-99FD-424B3C4EE5B5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35B4-4FE3-99FD-424B3C4EE5B5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35B4-4FE3-99FD-424B3C4EE5B5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35B4-4FE3-99FD-424B3C4EE5B5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35B4-4FE3-99FD-424B3C4EE5B5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35B4-4FE3-99FD-424B3C4EE5B5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35B4-4FE3-99FD-424B3C4EE5B5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35B4-4FE3-99FD-424B3C4EE5B5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35B4-4FE3-99FD-424B3C4EE5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5-35B4-4FE3-99FD-424B3C4EE5B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2D-4152-8A61-31096463407E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22D-4152-8A61-31096463407E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22D-4152-8A61-3109646340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tx1">
            <a:lumMod val="85000"/>
            <a:lumOff val="15000"/>
          </a:schemeClr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997594050743651E-2"/>
          <c:y val="0.10935375536650475"/>
          <c:w val="0.93944685039370079"/>
          <c:h val="0.785069765108340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5-9350-4246-B2D7-ADB43AEF60DE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rgbClr val="4DBF35"/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9350-4246-B2D7-ADB43AEF60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3216191"/>
        <c:axId val="1273220031"/>
      </c:lineChart>
      <c:catAx>
        <c:axId val="1273216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73220031"/>
        <c:crosses val="autoZero"/>
        <c:auto val="1"/>
        <c:lblAlgn val="ctr"/>
        <c:lblOffset val="100"/>
        <c:noMultiLvlLbl val="0"/>
      </c:catAx>
      <c:valAx>
        <c:axId val="1273220031"/>
        <c:scaling>
          <c:orientation val="minMax"/>
          <c:max val="2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273216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258-48CF-80ED-158851920508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258-48CF-80ED-158851920508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29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2-A258-48CF-80ED-158851920508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258-48CF-80ED-15885192050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258-48CF-80ED-15885192050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258-48CF-80ED-15885192050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258-48CF-80ED-15885192050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258-48CF-80ED-158851920508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258-48CF-80ED-158851920508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258-48CF-80ED-158851920508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258-48CF-80ED-158851920508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258-48CF-80ED-158851920508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258-48CF-80ED-158851920508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258-48CF-80ED-158851920508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258-48CF-80ED-158851920508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258-48CF-80ED-158851920508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258-48CF-80ED-158851920508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258-48CF-80ED-158851920508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A258-48CF-80ED-158851920508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A258-48CF-80ED-158851920508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A258-48CF-80ED-158851920508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A258-48CF-80ED-158851920508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A258-48CF-80ED-158851920508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A258-48CF-80ED-158851920508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A258-48CF-80ED-158851920508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A258-48CF-80ED-158851920508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A258-48CF-80ED-158851920508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A258-48CF-80ED-158851920508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A258-48CF-80ED-158851920508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A258-48CF-80ED-158851920508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A258-48CF-80ED-158851920508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A258-48CF-80ED-158851920508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258-48CF-80ED-158851920508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A258-48CF-80ED-158851920508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A258-48CF-80ED-158851920508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A258-48CF-80ED-158851920508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A258-48CF-80ED-158851920508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A258-48CF-80ED-158851920508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A258-48CF-80ED-158851920508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A258-48CF-80ED-158851920508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A258-48CF-80ED-158851920508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A258-48CF-80ED-158851920508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A258-48CF-80ED-158851920508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A258-48CF-80ED-158851920508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A258-48CF-80ED-158851920508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A258-48CF-80ED-158851920508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A258-48CF-80ED-158851920508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A258-48CF-80ED-158851920508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A258-48CF-80ED-158851920508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A258-48CF-80ED-158851920508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A258-48CF-80ED-158851920508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A258-48CF-80ED-158851920508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A258-48CF-80ED-158851920508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A258-48CF-80ED-158851920508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A258-48CF-80ED-158851920508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A258-48CF-80ED-158851920508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A258-48CF-80ED-158851920508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A258-48CF-80ED-158851920508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A258-48CF-80ED-158851920508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A258-48CF-80ED-158851920508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A258-48CF-80ED-158851920508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A258-48CF-80ED-158851920508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A258-48CF-80ED-158851920508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A258-48CF-80ED-158851920508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A258-48CF-80ED-158851920508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A258-48CF-80ED-158851920508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A258-48CF-80ED-158851920508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A258-48CF-80ED-158851920508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A258-48CF-80ED-158851920508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A258-48CF-80ED-158851920508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A258-48CF-80ED-158851920508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A258-48CF-80ED-158851920508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56DC1258-2777-4642-A3F7-65B0088D78B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A258-48CF-80ED-158851920508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A258-48CF-80ED-158851920508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A258-48CF-80ED-158851920508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A258-48CF-80ED-158851920508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A258-48CF-80ED-158851920508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A258-48CF-80ED-158851920508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A258-48CF-80ED-158851920508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A258-48CF-80ED-158851920508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A258-48CF-80ED-158851920508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A258-48CF-80ED-158851920508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A258-48CF-80ED-158851920508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A258-48CF-80ED-158851920508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A258-48CF-80ED-158851920508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A258-48CF-80ED-158851920508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A258-48CF-80ED-158851920508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A258-48CF-80ED-158851920508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A258-48CF-80ED-158851920508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A258-48CF-80ED-158851920508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A258-48CF-80ED-158851920508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A258-48CF-80ED-158851920508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A258-48CF-80ED-158851920508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A258-48CF-80ED-158851920508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A258-48CF-80ED-158851920508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A258-48CF-80ED-158851920508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A258-48CF-80ED-158851920508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A258-48CF-80ED-158851920508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A258-48CF-80ED-158851920508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A258-48CF-80ED-158851920508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A258-48CF-80ED-158851920508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A258-48CF-80ED-158851920508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A258-48CF-80ED-15885192050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A258-48CF-80ED-1588519205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r>
              <a:rPr lang="en-US" sz="100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June 2023</a:t>
            </a:r>
          </a:p>
        </c:rich>
      </c:tx>
      <c:layout>
        <c:manualLayout>
          <c:xMode val="edge"/>
          <c:yMode val="edge"/>
          <c:x val="0.3636792761391287"/>
          <c:y val="3.44827586206896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50000"/>
                  <a:lumOff val="50000"/>
                </a:schemeClr>
              </a:solidFill>
              <a:latin typeface="Roboto" panose="02000000000000000000" pitchFamily="2" charset="0"/>
              <a:ea typeface="Roboto" panose="02000000000000000000" pitchFamily="2" charset="0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63462756810571"/>
          <c:w val="0.91624047713588097"/>
          <c:h val="0.73435695538057744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1-4822-9900-B374FC0714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70B592E4-1F52-4336-B7F8-B51387D520F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26C1-4822-9900-B374FC07140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5FF5FEA6-B71C-4DE5-AC81-D9921F85B69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26C1-4822-9900-B374FC07140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D6524ECA-D952-4CE2-B16D-0DE105226CE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26C1-4822-9900-B374FC07140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93FBF81F-A874-4FA2-8DB6-C96BDB9154C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26C1-4822-9900-B374FC07140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0A11729C-99BB-4F13-93FB-29558C77190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26C1-4822-9900-B374FC071405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CC5129CD-F4E6-44AD-A799-2DB11FC98D7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26C1-4822-9900-B374FC071405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489BE623-9884-4B7A-AA36-146F62D2CD6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26C1-4822-9900-B374FC071405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18E64C67-BA47-4434-AEA6-9B7C15FD01B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26C1-4822-9900-B374FC071405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5D840A23-C7EF-4EBA-8E5D-61094B06A0F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26C1-4822-9900-B374FC071405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E42E0573-C539-46C7-8FF5-348459FBA43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26C1-4822-9900-B374FC071405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0F841FE3-0534-4DA9-8C3D-788037B627C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26C1-4822-9900-B374FC071405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9EEB4168-C1C6-4198-AFAC-A1F7745AF76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26C1-4822-9900-B374FC071405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EC238B5E-2F60-4800-89F2-63E730781D5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26C1-4822-9900-B374FC071405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9E41D47F-BA87-474B-906B-71FD1422F6A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26C1-4822-9900-B374FC071405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EA4BE3F3-DE8B-4289-93E2-5EB6072FDD7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26C1-4822-9900-B374FC071405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59E3451B-6355-474E-978A-ED59FC3FBF1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26C1-4822-9900-B374FC071405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D8FC46B6-2C39-4FA8-A56E-269BC8EEA2A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26C1-4822-9900-B374FC071405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664F9F6F-D50B-42BC-BD39-71ADC252300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26C1-4822-9900-B374FC071405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6BC47673-9C7B-4260-AAE4-D24D1F2DB1A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26C1-4822-9900-B374FC071405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6336D62B-16B5-45E5-914A-8E240F75B21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26C1-4822-9900-B374FC071405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C2196D14-ACEE-4E7B-BE24-AB809A3AC3C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26C1-4822-9900-B374FC071405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6FE6D198-596D-4465-8772-AE858800C75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26C1-4822-9900-B374FC071405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4B8F3F6D-0583-4EFF-BBC3-56F2B9D1017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26C1-4822-9900-B374FC071405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9B34D9F5-F48C-46CF-B473-9168467D2B3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26C1-4822-9900-B374FC071405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C69385F9-15F5-4CC9-A70B-6629796673C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26C1-4822-9900-B374FC071405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4991B4EE-480F-4326-B4A9-64584640BF0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26C1-4822-9900-B374FC071405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91E20974-63E4-40F0-A7D7-E7ABA6115F6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26C1-4822-9900-B374FC071405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B3666109-4830-4505-850C-D3A26AC79B8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26C1-4822-9900-B374FC071405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9545D4E5-710F-40A3-8F16-B97240FEEAF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26C1-4822-9900-B374FC071405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86091645-93E7-4FDD-85CE-BA75D75603D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26C1-4822-9900-B374FC071405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8FDCB95A-1755-4937-9E1E-13AD7A0949B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26C1-4822-9900-B374FC071405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3F5BD254-CD55-46EF-B9FE-2C0FA7FCC88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26C1-4822-9900-B374FC071405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4C617FDF-AC16-4481-BABF-0E48A52D8DA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26C1-4822-9900-B374FC071405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47B4EFFC-A8BC-46CE-9FF2-282B0520792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26C1-4822-9900-B374FC071405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A625E561-072C-4693-823D-A49EB4CC101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26C1-4822-9900-B374FC071405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654F80F8-D1F6-46BF-A7AB-7B0CE6C737B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26C1-4822-9900-B374FC071405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970877B8-8433-4B81-9EE2-ED3B3AE8A4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26C1-4822-9900-B374FC071405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1792C436-A038-428C-8CE8-3F7CD25C117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26C1-4822-9900-B374FC071405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21F0DB1E-BFD9-4A0B-8E1A-97AD9E8033E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26C1-4822-9900-B374FC071405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4814D25A-6D7A-4975-8196-3C785F70A57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26C1-4822-9900-B374FC071405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480CC9A2-F539-4275-87C6-9B58A962D4D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26C1-4822-9900-B374FC071405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E57F67CA-C036-40FE-A031-A28EA1BEE91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26C1-4822-9900-B374FC07140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26C1-4822-9900-B374FC071405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26C1-4822-9900-B374FC0714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975940507436587E-3"/>
          <c:y val="5.9634876269264898E-2"/>
          <c:w val="0.98266907261592296"/>
          <c:h val="0.92087755218195888"/>
        </c:manualLayout>
      </c:layout>
      <c:lineChart>
        <c:grouping val="standard"/>
        <c:varyColors val="0"/>
        <c:ser>
          <c:idx val="0"/>
          <c:order val="0"/>
          <c:tx>
            <c:strRef>
              <c:f>Steps!$K$3</c:f>
              <c:strCache>
                <c:ptCount val="1"/>
                <c:pt idx="0">
                  <c:v>Grey</c:v>
                </c:pt>
              </c:strCache>
            </c:strRef>
          </c:tx>
          <c:spPr>
            <a:ln w="1270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30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bg1">
                    <a:lumMod val="85000"/>
                  </a:schemeClr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FB65E860-A93A-404F-AA7B-68998FD16B0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5ED7-4CFD-9CC2-018E0AE48A76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4A61F6D2-0A54-4F2A-83A8-8B4554A108C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5ED7-4CFD-9CC2-018E0AE48A76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9B750647-2839-4643-B161-C7467AA8885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5ED7-4CFD-9CC2-018E0AE48A76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A49CA5B9-E3D8-4C4E-AE8F-89B3BC2B52D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5ED7-4CFD-9CC2-018E0AE48A76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9986F136-A589-45BB-B5CB-9A0353F26D3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5ED7-4CFD-9CC2-018E0AE48A76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6796E7D5-E7AF-47BD-A43E-EE301D84F78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5ED7-4CFD-9CC2-018E0AE48A7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val>
            <c:numRef>
              <c:f>Steps!$K$4:$K$9</c:f>
              <c:numCache>
                <c:formatCode>General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Steps!$J$4:$J$9</c15:f>
                <c15:dlblRangeCache>
                  <c:ptCount val="6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5ED7-4CFD-9CC2-018E0AE48A76}"/>
            </c:ext>
          </c:extLst>
        </c:ser>
        <c:ser>
          <c:idx val="1"/>
          <c:order val="1"/>
          <c:tx>
            <c:strRef>
              <c:f>Steps!$L$3</c:f>
              <c:strCache>
                <c:ptCount val="1"/>
                <c:pt idx="0">
                  <c:v>Complete</c:v>
                </c:pt>
              </c:strCache>
            </c:strRef>
          </c:tx>
          <c:spPr>
            <a:ln w="12700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30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val>
            <c:numRef>
              <c:f>Steps!$L$4:$L$9</c:f>
              <c:numCache>
                <c:formatCode>General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#N/A</c:v>
                </c:pt>
                <c:pt idx="5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ED7-4CFD-9CC2-018E0AE48A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2850704"/>
        <c:axId val="487914080"/>
      </c:lineChart>
      <c:catAx>
        <c:axId val="482850704"/>
        <c:scaling>
          <c:orientation val="minMax"/>
        </c:scaling>
        <c:delete val="1"/>
        <c:axPos val="b"/>
        <c:majorTickMark val="out"/>
        <c:minorTickMark val="none"/>
        <c:tickLblPos val="nextTo"/>
        <c:crossAx val="487914080"/>
        <c:crosses val="autoZero"/>
        <c:auto val="1"/>
        <c:lblAlgn val="ctr"/>
        <c:lblOffset val="100"/>
        <c:noMultiLvlLbl val="0"/>
      </c:catAx>
      <c:valAx>
        <c:axId val="487914080"/>
        <c:scaling>
          <c:orientation val="minMax"/>
          <c:max val="2"/>
        </c:scaling>
        <c:delete val="1"/>
        <c:axPos val="l"/>
        <c:numFmt formatCode="General" sourceLinked="1"/>
        <c:majorTickMark val="out"/>
        <c:minorTickMark val="none"/>
        <c:tickLblPos val="nextTo"/>
        <c:crossAx val="48285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975940507436587E-3"/>
          <c:y val="5.9634876269264898E-2"/>
          <c:w val="0.98266907261592296"/>
          <c:h val="0.92087755218195888"/>
        </c:manualLayout>
      </c:layout>
      <c:lineChart>
        <c:grouping val="standard"/>
        <c:varyColors val="0"/>
        <c:ser>
          <c:idx val="0"/>
          <c:order val="0"/>
          <c:tx>
            <c:strRef>
              <c:f>'Steps - Checklist'!$K$3</c:f>
              <c:strCache>
                <c:ptCount val="1"/>
                <c:pt idx="0">
                  <c:v>Grey</c:v>
                </c:pt>
              </c:strCache>
            </c:strRef>
          </c:tx>
          <c:spPr>
            <a:ln w="889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F26CFD80-DF89-420C-BE53-5B307A537B5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F7D2-4253-A8B5-707321F4420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C64528C-8872-4DDB-A6CD-53548BA0C67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F7D2-4253-A8B5-707321F4420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4508C95-639E-4D16-8919-DD8D0049393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F7D2-4253-A8B5-707321F4420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B7D026B6-F672-4195-884A-97D161019A7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F7D2-4253-A8B5-707321F4420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1E641A31-0BBF-4935-86C3-D7BE188CCA1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F7D2-4253-A8B5-707321F4420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E96F90A0-7E3E-4B4F-ADF8-52E0E5FA6FF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F7D2-4253-A8B5-707321F4420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EF673153-60F6-410B-9FA8-59D842337C1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F7D2-4253-A8B5-707321F4420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87BD5737-322F-44C1-8AD7-2EF228AAFE1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F7D2-4253-A8B5-707321F4420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8014510C-0056-4C9E-B5DA-7B7B72C22E9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F7D2-4253-A8B5-707321F4420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17907BA4-2FF1-43A0-93C5-63C34519D45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F7D2-4253-A8B5-707321F442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val>
            <c:numRef>
              <c:f>'Steps - Checklist'!$K$4:$K$13</c:f>
              <c:numCache>
                <c:formatCode>General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'Steps - Checklist'!$J$4:$J$13</c15:f>
                <c15:dlblRangeCache>
                  <c:ptCount val="10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A-F7D2-4253-A8B5-707321F4420D}"/>
            </c:ext>
          </c:extLst>
        </c:ser>
        <c:ser>
          <c:idx val="1"/>
          <c:order val="1"/>
          <c:tx>
            <c:strRef>
              <c:f>'Steps - Checklist'!$L$3</c:f>
              <c:strCache>
                <c:ptCount val="1"/>
                <c:pt idx="0">
                  <c:v>Complete</c:v>
                </c:pt>
              </c:strCache>
            </c:strRef>
          </c:tx>
          <c:spPr>
            <a:ln w="88900" cap="rnd">
              <a:solidFill>
                <a:srgbClr val="009ED6"/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rgbClr val="009ED6"/>
              </a:solidFill>
              <a:ln w="9525">
                <a:noFill/>
              </a:ln>
              <a:effectLst/>
            </c:spPr>
          </c:marker>
          <c:val>
            <c:numRef>
              <c:f>'Steps - Checklist'!$L$4:$L$13</c:f>
              <c:numCache>
                <c:formatCode>General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7D2-4253-A8B5-707321F442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2850704"/>
        <c:axId val="487914080"/>
      </c:lineChart>
      <c:catAx>
        <c:axId val="482850704"/>
        <c:scaling>
          <c:orientation val="minMax"/>
        </c:scaling>
        <c:delete val="1"/>
        <c:axPos val="b"/>
        <c:majorTickMark val="out"/>
        <c:minorTickMark val="none"/>
        <c:tickLblPos val="nextTo"/>
        <c:crossAx val="487914080"/>
        <c:crosses val="autoZero"/>
        <c:auto val="1"/>
        <c:lblAlgn val="ctr"/>
        <c:lblOffset val="100"/>
        <c:noMultiLvlLbl val="0"/>
      </c:catAx>
      <c:valAx>
        <c:axId val="487914080"/>
        <c:scaling>
          <c:orientation val="minMax"/>
          <c:max val="2"/>
        </c:scaling>
        <c:delete val="1"/>
        <c:axPos val="l"/>
        <c:numFmt formatCode="General" sourceLinked="1"/>
        <c:majorTickMark val="out"/>
        <c:minorTickMark val="none"/>
        <c:tickLblPos val="nextTo"/>
        <c:crossAx val="48285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50800" dist="38100" dir="2700000" algn="tl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975940507436587E-3"/>
          <c:y val="5.9634876269264898E-2"/>
          <c:w val="0.98266907261592296"/>
          <c:h val="0.92087755218195888"/>
        </c:manualLayout>
      </c:layout>
      <c:lineChart>
        <c:grouping val="standard"/>
        <c:varyColors val="0"/>
        <c:ser>
          <c:idx val="0"/>
          <c:order val="0"/>
          <c:tx>
            <c:strRef>
              <c:f>'Steps - Checklist'!$K$3</c:f>
              <c:strCache>
                <c:ptCount val="1"/>
                <c:pt idx="0">
                  <c:v>Grey</c:v>
                </c:pt>
              </c:strCache>
            </c:strRef>
          </c:tx>
          <c:spPr>
            <a:ln w="889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D557A6A8-D6D1-4122-8B9B-92A9D33FE4E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C64E-4875-BE59-4D2FCDA4622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156619B0-7EDB-4736-A3FC-9F84EC8924F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C64E-4875-BE59-4D2FCDA4622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0F71D7DC-E735-4F2F-BB11-197D27D5D20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C64E-4875-BE59-4D2FCDA4622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23BAC277-D1BE-47A8-BF9C-2CCE5582A2D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C64E-4875-BE59-4D2FCDA4622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75A0DF46-D77A-45C0-BAB0-1D52FFFEF3B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C64E-4875-BE59-4D2FCDA4622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304C6441-6A75-4EA1-A554-0C32BE92FE1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C64E-4875-BE59-4D2FCDA4622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EEF9774A-C6A5-4F18-9360-718FFBC259A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C64E-4875-BE59-4D2FCDA4622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A92A597D-7521-4EEB-99F1-0F3F1F8AB0B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C64E-4875-BE59-4D2FCDA4622A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50A18B28-6D5C-4E57-9FD9-D55B03B8A2C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C64E-4875-BE59-4D2FCDA4622A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DFD17CC1-EF3E-4D07-9BDA-A4E663900E4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C64E-4875-BE59-4D2FCDA462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val>
            <c:numRef>
              <c:f>'Steps - Checklist'!$K$4:$K$13</c:f>
              <c:numCache>
                <c:formatCode>General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'Steps - Checklist'!$J$4:$J$13</c15:f>
                <c15:dlblRangeCache>
                  <c:ptCount val="10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6-C64E-4875-BE59-4D2FCDA4622A}"/>
            </c:ext>
          </c:extLst>
        </c:ser>
        <c:ser>
          <c:idx val="1"/>
          <c:order val="1"/>
          <c:tx>
            <c:strRef>
              <c:f>'Steps - Checklist'!$L$3</c:f>
              <c:strCache>
                <c:ptCount val="1"/>
                <c:pt idx="0">
                  <c:v>Complete</c:v>
                </c:pt>
              </c:strCache>
            </c:strRef>
          </c:tx>
          <c:spPr>
            <a:ln w="88900" cap="rnd">
              <a:solidFill>
                <a:srgbClr val="009ED6"/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rgbClr val="009ED6"/>
              </a:solidFill>
              <a:ln w="9525">
                <a:noFill/>
              </a:ln>
              <a:effectLst/>
            </c:spPr>
          </c:marker>
          <c:val>
            <c:numRef>
              <c:f>'Steps - Checklist'!$L$4:$L$13</c:f>
              <c:numCache>
                <c:formatCode>General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64E-4875-BE59-4D2FCDA462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2850704"/>
        <c:axId val="487914080"/>
      </c:lineChart>
      <c:catAx>
        <c:axId val="482850704"/>
        <c:scaling>
          <c:orientation val="minMax"/>
        </c:scaling>
        <c:delete val="1"/>
        <c:axPos val="b"/>
        <c:majorTickMark val="out"/>
        <c:minorTickMark val="none"/>
        <c:tickLblPos val="nextTo"/>
        <c:crossAx val="487914080"/>
        <c:crosses val="autoZero"/>
        <c:auto val="1"/>
        <c:lblAlgn val="ctr"/>
        <c:lblOffset val="100"/>
        <c:noMultiLvlLbl val="0"/>
      </c:catAx>
      <c:valAx>
        <c:axId val="487914080"/>
        <c:scaling>
          <c:orientation val="minMax"/>
          <c:max val="2"/>
        </c:scaling>
        <c:delete val="1"/>
        <c:axPos val="l"/>
        <c:numFmt formatCode="General" sourceLinked="1"/>
        <c:majorTickMark val="out"/>
        <c:minorTickMark val="none"/>
        <c:tickLblPos val="nextTo"/>
        <c:crossAx val="48285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Form</a:t>
            </a:r>
            <a:r>
              <a:rPr lang="en-US" baseline="0"/>
              <a:t> Progress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975940507436587E-3"/>
          <c:y val="0.34120887576588299"/>
          <c:w val="0.98266907261592296"/>
          <c:h val="0.63930398220047413"/>
        </c:manualLayout>
      </c:layout>
      <c:lineChart>
        <c:grouping val="standard"/>
        <c:varyColors val="0"/>
        <c:ser>
          <c:idx val="0"/>
          <c:order val="0"/>
          <c:tx>
            <c:strRef>
              <c:f>'Steps - Exp Report'!$K$3</c:f>
              <c:strCache>
                <c:ptCount val="1"/>
                <c:pt idx="0">
                  <c:v>Grey</c:v>
                </c:pt>
              </c:strCache>
            </c:strRef>
          </c:tx>
          <c:spPr>
            <a:ln w="889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12D8A705-EF8F-4BD2-99DD-E418CDD1DE1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68DC-4614-9A85-64131E36B28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5D64439-6D95-4AF1-A792-BA079918516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68DC-4614-9A85-64131E36B28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B7E4279F-DA3D-4982-977E-61DEE31B9AA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68DC-4614-9A85-64131E36B28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1C310E00-163E-4975-9F8B-2243C0F0638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68DC-4614-9A85-64131E36B28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val>
            <c:numRef>
              <c:f>'Steps - Exp Report'!$K$4:$K$7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'Steps - Exp Report'!$J$4:$J$7</c15:f>
                <c15:dlblRangeCache>
                  <c:ptCount val="4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4-68DC-4614-9A85-64131E36B288}"/>
            </c:ext>
          </c:extLst>
        </c:ser>
        <c:ser>
          <c:idx val="1"/>
          <c:order val="1"/>
          <c:tx>
            <c:strRef>
              <c:f>'Steps - Exp Report'!$L$3</c:f>
              <c:strCache>
                <c:ptCount val="1"/>
                <c:pt idx="0">
                  <c:v>Complete</c:v>
                </c:pt>
              </c:strCache>
            </c:strRef>
          </c:tx>
          <c:spPr>
            <a:ln w="889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chemeClr val="accent2"/>
              </a:solidFill>
              <a:ln w="9525">
                <a:noFill/>
              </a:ln>
              <a:effectLst/>
            </c:spPr>
          </c:marker>
          <c:val>
            <c:numRef>
              <c:f>'Steps - Exp Report'!$L$4:$L$7</c:f>
              <c:numCache>
                <c:formatCode>General</c:formatCode>
                <c:ptCount val="4"/>
                <c:pt idx="0">
                  <c:v>1</c:v>
                </c:pt>
                <c:pt idx="1">
                  <c:v>#N/A</c:v>
                </c:pt>
                <c:pt idx="2">
                  <c:v>1</c:v>
                </c:pt>
                <c:pt idx="3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8DC-4614-9A85-64131E36B2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2850704"/>
        <c:axId val="487914080"/>
      </c:lineChart>
      <c:catAx>
        <c:axId val="482850704"/>
        <c:scaling>
          <c:orientation val="minMax"/>
        </c:scaling>
        <c:delete val="1"/>
        <c:axPos val="b"/>
        <c:majorTickMark val="out"/>
        <c:minorTickMark val="none"/>
        <c:tickLblPos val="nextTo"/>
        <c:crossAx val="487914080"/>
        <c:crosses val="autoZero"/>
        <c:auto val="1"/>
        <c:lblAlgn val="ctr"/>
        <c:lblOffset val="100"/>
        <c:noMultiLvlLbl val="0"/>
      </c:catAx>
      <c:valAx>
        <c:axId val="487914080"/>
        <c:scaling>
          <c:orientation val="minMax"/>
          <c:max val="2"/>
        </c:scaling>
        <c:delete val="1"/>
        <c:axPos val="l"/>
        <c:numFmt formatCode="General" sourceLinked="1"/>
        <c:majorTickMark val="out"/>
        <c:minorTickMark val="none"/>
        <c:tickLblPos val="nextTo"/>
        <c:crossAx val="48285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975940507436587E-3"/>
          <c:y val="5.9634876269264898E-2"/>
          <c:w val="0.98266907261592296"/>
          <c:h val="0.92087755218195888"/>
        </c:manualLayout>
      </c:layout>
      <c:lineChart>
        <c:grouping val="standard"/>
        <c:varyColors val="0"/>
        <c:ser>
          <c:idx val="0"/>
          <c:order val="0"/>
          <c:tx>
            <c:strRef>
              <c:f>'Steps - Exp Report'!$K$3</c:f>
              <c:strCache>
                <c:ptCount val="1"/>
                <c:pt idx="0">
                  <c:v>Grey</c:v>
                </c:pt>
              </c:strCache>
            </c:strRef>
          </c:tx>
          <c:spPr>
            <a:ln w="889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0FADE0F0-F039-4838-A3CD-0352FD67B6D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CA0A-4111-A240-6CF65A4DF1E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3E01570-D266-4658-ABED-26B27EEC3D0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CA0A-4111-A240-6CF65A4DF1E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61A98F3C-300E-45C0-9C58-BD237203110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CA0A-4111-A240-6CF65A4DF1E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32A0F88A-89D4-4193-A475-15B87843BD1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CA0A-4111-A240-6CF65A4DF1E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val>
            <c:numRef>
              <c:f>'Steps - Exp Report'!$K$4:$K$7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'Steps - Exp Report'!$J$4:$J$7</c15:f>
                <c15:dlblRangeCache>
                  <c:ptCount val="4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A-CA0A-4111-A240-6CF65A4DF1EC}"/>
            </c:ext>
          </c:extLst>
        </c:ser>
        <c:ser>
          <c:idx val="1"/>
          <c:order val="1"/>
          <c:tx>
            <c:strRef>
              <c:f>'Steps - Exp Report'!$L$3</c:f>
              <c:strCache>
                <c:ptCount val="1"/>
                <c:pt idx="0">
                  <c:v>Complete</c:v>
                </c:pt>
              </c:strCache>
            </c:strRef>
          </c:tx>
          <c:spPr>
            <a:ln w="88900" cap="rnd">
              <a:solidFill>
                <a:srgbClr val="009ED6"/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rgbClr val="009ED6"/>
              </a:solidFill>
              <a:ln w="9525">
                <a:noFill/>
              </a:ln>
              <a:effectLst/>
            </c:spPr>
          </c:marker>
          <c:val>
            <c:numRef>
              <c:f>'Steps - Exp Report'!$L$4:$L$7</c:f>
              <c:numCache>
                <c:formatCode>General</c:formatCode>
                <c:ptCount val="4"/>
                <c:pt idx="0">
                  <c:v>1</c:v>
                </c:pt>
                <c:pt idx="1">
                  <c:v>#N/A</c:v>
                </c:pt>
                <c:pt idx="2">
                  <c:v>1</c:v>
                </c:pt>
                <c:pt idx="3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CA0A-4111-A240-6CF65A4DF1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2850704"/>
        <c:axId val="487914080"/>
      </c:lineChart>
      <c:catAx>
        <c:axId val="482850704"/>
        <c:scaling>
          <c:orientation val="minMax"/>
        </c:scaling>
        <c:delete val="1"/>
        <c:axPos val="b"/>
        <c:majorTickMark val="out"/>
        <c:minorTickMark val="none"/>
        <c:tickLblPos val="nextTo"/>
        <c:crossAx val="487914080"/>
        <c:crosses val="autoZero"/>
        <c:auto val="1"/>
        <c:lblAlgn val="ctr"/>
        <c:lblOffset val="100"/>
        <c:noMultiLvlLbl val="0"/>
      </c:catAx>
      <c:valAx>
        <c:axId val="487914080"/>
        <c:scaling>
          <c:orientation val="minMax"/>
          <c:max val="2"/>
        </c:scaling>
        <c:delete val="1"/>
        <c:axPos val="l"/>
        <c:numFmt formatCode="General" sourceLinked="1"/>
        <c:majorTickMark val="out"/>
        <c:minorTickMark val="none"/>
        <c:tickLblPos val="nextTo"/>
        <c:crossAx val="48285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pattFill prst="wdUpDiag">
                <a:fgClr>
                  <a:srgbClr val="00B0F0"/>
                </a:fgClr>
                <a:bgClr>
                  <a:srgbClr val="009ED6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E47-46D8-9E0B-C48660E0B146}"/>
              </c:ext>
            </c:extLst>
          </c:dPt>
          <c:dPt>
            <c:idx val="1"/>
            <c:bubble3D val="0"/>
            <c:spPr>
              <a:pattFill prst="wdUpDiag">
                <a:fgClr>
                  <a:schemeClr val="bg1">
                    <a:lumMod val="85000"/>
                  </a:schemeClr>
                </a:fgClr>
                <a:bgClr>
                  <a:srgbClr val="CFCFCF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E47-46D8-9E0B-C48660E0B146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47-46D8-9E0B-C48660E0B14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92D050"/>
              </a:fgClr>
              <a:bgClr>
                <a:srgbClr val="00B050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9B-4546-89EB-00B13292D311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bg1">
                  <a:lumMod val="95000"/>
                </a:schemeClr>
              </a:fgClr>
              <a:bgClr>
                <a:schemeClr val="bg1">
                  <a:lumMod val="8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9B-4546-89EB-00B13292D3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61-4A31-B93D-72D1929C3AD6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C6992F23-C6C1-484E-B213-12FE45F56AE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69-0361-4A31-B93D-72D1929C3AD6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42D45D46-E5A1-45A3-A5AB-CCE444B078A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A-0361-4A31-B93D-72D1929C3AD6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7842F169-5C70-4B30-B2D8-594F49D74C5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B-0361-4A31-B93D-72D1929C3AD6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435E19C2-AC29-481C-A7C2-B88CB1DB663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C-0361-4A31-B93D-72D1929C3AD6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F3B30BD6-058B-4161-9F22-AAF92CA2632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D-0361-4A31-B93D-72D1929C3AD6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5444EC6F-24F0-43C3-8C44-CA3B0221AC7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E-0361-4A31-B93D-72D1929C3AD6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DBEAF38D-E968-452A-A7AF-7482B45B522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F-0361-4A31-B93D-72D1929C3AD6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A5546C47-64A6-49C3-B157-72C03136654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8-0361-4A31-B93D-72D1929C3AD6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33826942-1D23-4F21-AC85-62F2167BE63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0-0361-4A31-B93D-72D1929C3AD6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1-0361-4A31-B93D-72D1929C3AD6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2-0361-4A31-B93D-72D1929C3AD6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3-0361-4A31-B93D-72D1929C3AD6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4-0361-4A31-B93D-72D1929C3AD6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5-0361-4A31-B93D-72D1929C3AD6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6-0361-4A31-B93D-72D1929C3AD6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7-0361-4A31-B93D-72D1929C3AD6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8-0361-4A31-B93D-72D1929C3AD6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9-0361-4A31-B93D-72D1929C3AD6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A-0361-4A31-B93D-72D1929C3AD6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B-0361-4A31-B93D-72D1929C3AD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rgbClr val="92D05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0361-4A31-B93D-72D1929C3AD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F5-40E6-84F2-65D01853581C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AF5-40E6-84F2-65D01853581C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AF5-40E6-84F2-65D0185358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bg1"/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Calendar!$P$3</c:f>
          <c:strCache>
            <c:ptCount val="1"/>
            <c:pt idx="0">
              <c:v>June 2023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282691407760076"/>
          <c:w val="0.91624047713588097"/>
          <c:h val="0.73787666076624148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2-D829-4600-B8A8-296CE55032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FC09916B-5C9B-4B26-935F-37CD95507A1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7-D829-4600-B8A8-296CE550328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1AAC92D8-59F8-4CC2-9ECF-5705CE12A8C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8-D829-4600-B8A8-296CE550328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A64AA343-1A71-4A74-8642-154ACD19A1E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9-D829-4600-B8A8-296CE550328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C183BC63-E6ED-42C0-8C18-3F1D0FDEEB5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A-D829-4600-B8A8-296CE550328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1399AFB5-1E9F-4F94-B6C1-6660FFD50C7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B-D829-4600-B8A8-296CE550328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FE5CB591-C0C2-4549-9B9D-30F49CF5188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C-D829-4600-B8A8-296CE550328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2DC9D7F-D93B-47BA-8D95-11D4D534752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D-D829-4600-B8A8-296CE5503284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D90C70DC-0EB4-439E-9FB1-4633802A184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E-D829-4600-B8A8-296CE5503284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77050777-F807-47F0-927B-F9AD81766D4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F-D829-4600-B8A8-296CE5503284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D656C30D-2306-4B18-87FA-E35910DCB0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0-D829-4600-B8A8-296CE5503284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105B5BFA-064A-4FD1-8DCD-46343AC0C7C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1-D829-4600-B8A8-296CE5503284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54BE8427-7FDD-486A-B1A8-89B002B2B61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2-D829-4600-B8A8-296CE5503284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AA96CA8D-B774-407F-B790-4AFB9222DDF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3-D829-4600-B8A8-296CE5503284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242C524A-3FF4-47B9-B6C5-08FE6261AC8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4-D829-4600-B8A8-296CE5503284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8F1111B2-4A1C-41F5-B86A-E82C3148A34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5-D829-4600-B8A8-296CE5503284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A7E171B6-D870-463B-AE04-BCC44EB40FC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6-D829-4600-B8A8-296CE5503284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CF201E3E-7145-42BE-8A0E-F70510498F8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7-D829-4600-B8A8-296CE5503284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CF9824DB-681E-488C-B20B-32A786CF26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8-D829-4600-B8A8-296CE5503284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8448EBCB-88D8-47BC-82EF-E68A7C840F1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9-D829-4600-B8A8-296CE5503284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847814BF-F4F9-4C12-9576-AA75DD5020B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A-D829-4600-B8A8-296CE5503284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00841F9E-0C17-4FE3-A0C0-EFCD562AD60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B-D829-4600-B8A8-296CE5503284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C7A9D146-4376-4BD6-BB79-3E6ADF2D59F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C-D829-4600-B8A8-296CE5503284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19E568A6-D3FD-40E4-A1EA-A01D16622F7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D-D829-4600-B8A8-296CE5503284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001CC9A8-33B5-4C57-8862-460B077EA46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E-D829-4600-B8A8-296CE5503284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57F0520E-BCC9-414E-9900-70CC35DF5D2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F-D829-4600-B8A8-296CE5503284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53E0B2F0-2D40-441B-9FCC-3C09F917397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0-D829-4600-B8A8-296CE5503284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B42BACCC-3616-48ED-BD70-33873FF548F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1-D829-4600-B8A8-296CE5503284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06AFF89F-4901-45A7-B63C-3687DCD17B4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2-D829-4600-B8A8-296CE5503284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412C105E-FB18-4132-8437-74A3275696E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3-D829-4600-B8A8-296CE5503284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984829EF-6F80-44F6-813B-11ADF9156AE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4-D829-4600-B8A8-296CE5503284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7160BF80-4BC5-454A-96C9-5A7628C39DF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5-D829-4600-B8A8-296CE5503284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7EAF6F3D-ECF4-4E1F-8072-20827152B8B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6-D829-4600-B8A8-296CE5503284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610D725A-1708-437F-B887-EF68B36FA84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7-D829-4600-B8A8-296CE5503284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FDC6625F-054E-4BFC-B64A-201E31412D2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8-D829-4600-B8A8-296CE5503284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99E7ABC5-E728-40DC-9669-4D5AE768660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9-D829-4600-B8A8-296CE5503284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D1E44861-57F5-49B7-8BB7-B07A5532167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A-D829-4600-B8A8-296CE5503284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B98B266F-CB7B-4F74-A2DC-17402039F15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B-D829-4600-B8A8-296CE5503284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7D188FF6-556E-4004-8A5D-1CE8884CAF3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C-D829-4600-B8A8-296CE5503284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E282DD9E-A654-49D8-B9A6-80D7A014D58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D-D829-4600-B8A8-296CE5503284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2FCEF35A-79A7-470E-BDEF-357D7A6613A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E-D829-4600-B8A8-296CE5503284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1C95DEDE-666D-4737-BF8B-CB5B68A23E5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F-D829-4600-B8A8-296CE5503284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B8552C44-144F-4B82-B207-FE5420C6DB5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0-D829-4600-B8A8-296CE55032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D829-4600-B8A8-296CE5503284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829-4600-B8A8-296CE55032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769-4F6F-AE7D-F296F76E1358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769-4F6F-AE7D-F296F76E1358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769-4F6F-AE7D-F296F76E135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769-4F6F-AE7D-F296F76E135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769-4F6F-AE7D-F296F76E135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769-4F6F-AE7D-F296F76E135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769-4F6F-AE7D-F296F76E1358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769-4F6F-AE7D-F296F76E1358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769-4F6F-AE7D-F296F76E1358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769-4F6F-AE7D-F296F76E1358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769-4F6F-AE7D-F296F76E1358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769-4F6F-AE7D-F296F76E1358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769-4F6F-AE7D-F296F76E1358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769-4F6F-AE7D-F296F76E1358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769-4F6F-AE7D-F296F76E1358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769-4F6F-AE7D-F296F76E1358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769-4F6F-AE7D-F296F76E1358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769-4F6F-AE7D-F296F76E1358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A769-4F6F-AE7D-F296F76E1358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A769-4F6F-AE7D-F296F76E1358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A769-4F6F-AE7D-F296F76E1358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A769-4F6F-AE7D-F296F76E1358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A769-4F6F-AE7D-F296F76E1358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A769-4F6F-AE7D-F296F76E1358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A769-4F6F-AE7D-F296F76E1358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A769-4F6F-AE7D-F296F76E1358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A769-4F6F-AE7D-F296F76E1358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A769-4F6F-AE7D-F296F76E1358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A769-4F6F-AE7D-F296F76E1358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A769-4F6F-AE7D-F296F76E1358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A769-4F6F-AE7D-F296F76E1358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A769-4F6F-AE7D-F296F76E1358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A769-4F6F-AE7D-F296F76E1358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A769-4F6F-AE7D-F296F76E1358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A769-4F6F-AE7D-F296F76E1358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A769-4F6F-AE7D-F296F76E1358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A769-4F6F-AE7D-F296F76E1358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A769-4F6F-AE7D-F296F76E1358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A769-4F6F-AE7D-F296F76E1358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A769-4F6F-AE7D-F296F76E1358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A769-4F6F-AE7D-F296F76E1358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A769-4F6F-AE7D-F296F76E1358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A769-4F6F-AE7D-F296F76E1358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A769-4F6F-AE7D-F296F76E1358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A769-4F6F-AE7D-F296F76E1358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A769-4F6F-AE7D-F296F76E1358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A769-4F6F-AE7D-F296F76E1358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A769-4F6F-AE7D-F296F76E1358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A769-4F6F-AE7D-F296F76E1358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A769-4F6F-AE7D-F296F76E1358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A769-4F6F-AE7D-F296F76E1358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A769-4F6F-AE7D-F296F76E1358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A769-4F6F-AE7D-F296F76E1358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A769-4F6F-AE7D-F296F76E1358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A769-4F6F-AE7D-F296F76E1358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A769-4F6F-AE7D-F296F76E1358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A769-4F6F-AE7D-F296F76E1358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A769-4F6F-AE7D-F296F76E1358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A769-4F6F-AE7D-F296F76E1358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A769-4F6F-AE7D-F296F76E1358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A769-4F6F-AE7D-F296F76E1358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A769-4F6F-AE7D-F296F76E1358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A769-4F6F-AE7D-F296F76E1358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A769-4F6F-AE7D-F296F76E1358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A769-4F6F-AE7D-F296F76E1358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A769-4F6F-AE7D-F296F76E1358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A769-4F6F-AE7D-F296F76E1358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A769-4F6F-AE7D-F296F76E1358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A769-4F6F-AE7D-F296F76E1358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A769-4F6F-AE7D-F296F76E1358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A769-4F6F-AE7D-F296F76E1358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36858FA1-FCC1-4361-BD58-E3FDCBE7E09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A769-4F6F-AE7D-F296F76E1358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A769-4F6F-AE7D-F296F76E1358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A769-4F6F-AE7D-F296F76E1358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A769-4F6F-AE7D-F296F76E1358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A769-4F6F-AE7D-F296F76E1358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A769-4F6F-AE7D-F296F76E1358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A769-4F6F-AE7D-F296F76E1358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A769-4F6F-AE7D-F296F76E1358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A769-4F6F-AE7D-F296F76E1358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A769-4F6F-AE7D-F296F76E1358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A769-4F6F-AE7D-F296F76E1358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A769-4F6F-AE7D-F296F76E1358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A769-4F6F-AE7D-F296F76E1358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A769-4F6F-AE7D-F296F76E1358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A769-4F6F-AE7D-F296F76E1358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A769-4F6F-AE7D-F296F76E1358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A769-4F6F-AE7D-F296F76E1358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A769-4F6F-AE7D-F296F76E1358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A769-4F6F-AE7D-F296F76E1358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A769-4F6F-AE7D-F296F76E1358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A769-4F6F-AE7D-F296F76E1358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A769-4F6F-AE7D-F296F76E1358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A769-4F6F-AE7D-F296F76E1358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A769-4F6F-AE7D-F296F76E1358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A769-4F6F-AE7D-F296F76E1358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A769-4F6F-AE7D-F296F76E1358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A769-4F6F-AE7D-F296F76E1358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A769-4F6F-AE7D-F296F76E1358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A769-4F6F-AE7D-F296F76E1358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A769-4F6F-AE7D-F296F76E1358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A769-4F6F-AE7D-F296F76E135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A769-4F6F-AE7D-F296F76E13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bg2"/>
            </a:solidFill>
          </c:spPr>
          <c:dPt>
            <c:idx val="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2B3-407A-8AAA-0F2E43487D91}"/>
              </c:ext>
            </c:extLst>
          </c:dPt>
          <c:dPt>
            <c:idx val="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2B3-407A-8AAA-0F2E43487D91}"/>
              </c:ext>
            </c:extLst>
          </c:dPt>
          <c:dPt>
            <c:idx val="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2B3-407A-8AAA-0F2E43487D91}"/>
              </c:ext>
            </c:extLst>
          </c:dPt>
          <c:dPt>
            <c:idx val="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2B3-407A-8AAA-0F2E43487D91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2B3-407A-8AAA-0F2E43487D91}"/>
              </c:ext>
            </c:extLst>
          </c:dPt>
          <c:dPt>
            <c:idx val="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2B3-407A-8AAA-0F2E43487D91}"/>
              </c:ext>
            </c:extLst>
          </c:dPt>
          <c:dPt>
            <c:idx val="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2B3-407A-8AAA-0F2E43487D91}"/>
              </c:ext>
            </c:extLst>
          </c:dPt>
          <c:dPt>
            <c:idx val="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2B3-407A-8AAA-0F2E43487D91}"/>
              </c:ext>
            </c:extLst>
          </c:dPt>
          <c:dPt>
            <c:idx val="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52B3-407A-8AAA-0F2E43487D91}"/>
              </c:ext>
            </c:extLst>
          </c:dPt>
          <c:dPt>
            <c:idx val="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52B3-407A-8AAA-0F2E43487D91}"/>
              </c:ext>
            </c:extLst>
          </c:dPt>
          <c:dPt>
            <c:idx val="1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52B3-407A-8AAA-0F2E43487D91}"/>
              </c:ext>
            </c:extLst>
          </c:dPt>
          <c:dPt>
            <c:idx val="1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52B3-407A-8AAA-0F2E43487D91}"/>
              </c:ext>
            </c:extLst>
          </c:dPt>
          <c:dPt>
            <c:idx val="1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52B3-407A-8AAA-0F2E43487D91}"/>
              </c:ext>
            </c:extLst>
          </c:dPt>
          <c:dPt>
            <c:idx val="1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52B3-407A-8AAA-0F2E43487D91}"/>
              </c:ext>
            </c:extLst>
          </c:dPt>
          <c:dPt>
            <c:idx val="1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52B3-407A-8AAA-0F2E43487D91}"/>
              </c:ext>
            </c:extLst>
          </c:dPt>
          <c:dPt>
            <c:idx val="1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52B3-407A-8AAA-0F2E43487D91}"/>
              </c:ext>
            </c:extLst>
          </c:dPt>
          <c:dPt>
            <c:idx val="1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52B3-407A-8AAA-0F2E43487D91}"/>
              </c:ext>
            </c:extLst>
          </c:dPt>
          <c:dPt>
            <c:idx val="1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52B3-407A-8AAA-0F2E43487D91}"/>
              </c:ext>
            </c:extLst>
          </c:dPt>
          <c:dPt>
            <c:idx val="1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52B3-407A-8AAA-0F2E43487D91}"/>
              </c:ext>
            </c:extLst>
          </c:dPt>
          <c:dPt>
            <c:idx val="1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52B3-407A-8AAA-0F2E43487D91}"/>
              </c:ext>
            </c:extLst>
          </c:dPt>
          <c:dPt>
            <c:idx val="2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52B3-407A-8AAA-0F2E43487D91}"/>
              </c:ext>
            </c:extLst>
          </c:dPt>
          <c:dPt>
            <c:idx val="2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52B3-407A-8AAA-0F2E43487D91}"/>
              </c:ext>
            </c:extLst>
          </c:dPt>
          <c:dPt>
            <c:idx val="2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52B3-407A-8AAA-0F2E43487D91}"/>
              </c:ext>
            </c:extLst>
          </c:dPt>
          <c:dPt>
            <c:idx val="2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52B3-407A-8AAA-0F2E43487D91}"/>
              </c:ext>
            </c:extLst>
          </c:dPt>
          <c:dPt>
            <c:idx val="2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52B3-407A-8AAA-0F2E43487D91}"/>
              </c:ext>
            </c:extLst>
          </c:dPt>
          <c:dPt>
            <c:idx val="2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52B3-407A-8AAA-0F2E43487D91}"/>
              </c:ext>
            </c:extLst>
          </c:dPt>
          <c:dPt>
            <c:idx val="2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52B3-407A-8AAA-0F2E43487D91}"/>
              </c:ext>
            </c:extLst>
          </c:dPt>
          <c:dPt>
            <c:idx val="2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52B3-407A-8AAA-0F2E43487D91}"/>
              </c:ext>
            </c:extLst>
          </c:dPt>
          <c:dPt>
            <c:idx val="2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52B3-407A-8AAA-0F2E43487D91}"/>
              </c:ext>
            </c:extLst>
          </c:dPt>
          <c:dPt>
            <c:idx val="2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52B3-407A-8AAA-0F2E43487D91}"/>
              </c:ext>
            </c:extLst>
          </c:dPt>
          <c:dPt>
            <c:idx val="3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52B3-407A-8AAA-0F2E43487D91}"/>
              </c:ext>
            </c:extLst>
          </c:dPt>
          <c:dPt>
            <c:idx val="3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52B3-407A-8AAA-0F2E43487D91}"/>
              </c:ext>
            </c:extLst>
          </c:dPt>
          <c:dPt>
            <c:idx val="3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52B3-407A-8AAA-0F2E43487D91}"/>
              </c:ext>
            </c:extLst>
          </c:dPt>
          <c:dPt>
            <c:idx val="3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52B3-407A-8AAA-0F2E43487D91}"/>
              </c:ext>
            </c:extLst>
          </c:dPt>
          <c:dPt>
            <c:idx val="3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52B3-407A-8AAA-0F2E43487D91}"/>
              </c:ext>
            </c:extLst>
          </c:dPt>
          <c:dPt>
            <c:idx val="3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52B3-407A-8AAA-0F2E43487D91}"/>
              </c:ext>
            </c:extLst>
          </c:dPt>
          <c:dPt>
            <c:idx val="3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52B3-407A-8AAA-0F2E43487D91}"/>
              </c:ext>
            </c:extLst>
          </c:dPt>
          <c:dPt>
            <c:idx val="3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52B3-407A-8AAA-0F2E43487D91}"/>
              </c:ext>
            </c:extLst>
          </c:dPt>
          <c:dPt>
            <c:idx val="3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52B3-407A-8AAA-0F2E43487D91}"/>
              </c:ext>
            </c:extLst>
          </c:dPt>
          <c:dPt>
            <c:idx val="3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52B3-407A-8AAA-0F2E43487D91}"/>
              </c:ext>
            </c:extLst>
          </c:dPt>
          <c:dPt>
            <c:idx val="4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52B3-407A-8AAA-0F2E43487D91}"/>
              </c:ext>
            </c:extLst>
          </c:dPt>
          <c:dPt>
            <c:idx val="4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52B3-407A-8AAA-0F2E43487D91}"/>
              </c:ext>
            </c:extLst>
          </c:dPt>
          <c:dPt>
            <c:idx val="4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52B3-407A-8AAA-0F2E43487D91}"/>
              </c:ext>
            </c:extLst>
          </c:dPt>
          <c:dPt>
            <c:idx val="4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52B3-407A-8AAA-0F2E43487D91}"/>
              </c:ext>
            </c:extLst>
          </c:dPt>
          <c:dPt>
            <c:idx val="4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52B3-407A-8AAA-0F2E43487D91}"/>
              </c:ext>
            </c:extLst>
          </c:dPt>
          <c:dPt>
            <c:idx val="4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52B3-407A-8AAA-0F2E43487D91}"/>
              </c:ext>
            </c:extLst>
          </c:dPt>
          <c:dPt>
            <c:idx val="4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52B3-407A-8AAA-0F2E43487D91}"/>
              </c:ext>
            </c:extLst>
          </c:dPt>
          <c:dPt>
            <c:idx val="4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52B3-407A-8AAA-0F2E43487D91}"/>
              </c:ext>
            </c:extLst>
          </c:dPt>
          <c:dPt>
            <c:idx val="4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52B3-407A-8AAA-0F2E43487D91}"/>
              </c:ext>
            </c:extLst>
          </c:dPt>
          <c:dPt>
            <c:idx val="4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52B3-407A-8AAA-0F2E43487D91}"/>
              </c:ext>
            </c:extLst>
          </c:dPt>
          <c:dPt>
            <c:idx val="5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52B3-407A-8AAA-0F2E43487D91}"/>
              </c:ext>
            </c:extLst>
          </c:dPt>
          <c:dPt>
            <c:idx val="5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52B3-407A-8AAA-0F2E43487D91}"/>
              </c:ext>
            </c:extLst>
          </c:dPt>
          <c:dPt>
            <c:idx val="5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52B3-407A-8AAA-0F2E43487D91}"/>
              </c:ext>
            </c:extLst>
          </c:dPt>
          <c:dPt>
            <c:idx val="5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52B3-407A-8AAA-0F2E43487D91}"/>
              </c:ext>
            </c:extLst>
          </c:dPt>
          <c:dPt>
            <c:idx val="5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52B3-407A-8AAA-0F2E43487D91}"/>
              </c:ext>
            </c:extLst>
          </c:dPt>
          <c:dPt>
            <c:idx val="5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52B3-407A-8AAA-0F2E43487D91}"/>
              </c:ext>
            </c:extLst>
          </c:dPt>
          <c:dPt>
            <c:idx val="5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52B3-407A-8AAA-0F2E43487D91}"/>
              </c:ext>
            </c:extLst>
          </c:dPt>
          <c:dPt>
            <c:idx val="5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52B3-407A-8AAA-0F2E43487D91}"/>
              </c:ext>
            </c:extLst>
          </c:dPt>
          <c:dPt>
            <c:idx val="5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52B3-407A-8AAA-0F2E43487D91}"/>
              </c:ext>
            </c:extLst>
          </c:dPt>
          <c:dPt>
            <c:idx val="5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52B3-407A-8AAA-0F2E43487D91}"/>
              </c:ext>
            </c:extLst>
          </c:dPt>
          <c:dPt>
            <c:idx val="6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52B3-407A-8AAA-0F2E43487D91}"/>
              </c:ext>
            </c:extLst>
          </c:dPt>
          <c:dPt>
            <c:idx val="6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52B3-407A-8AAA-0F2E43487D91}"/>
              </c:ext>
            </c:extLst>
          </c:dPt>
          <c:dPt>
            <c:idx val="6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52B3-407A-8AAA-0F2E43487D91}"/>
              </c:ext>
            </c:extLst>
          </c:dPt>
          <c:dPt>
            <c:idx val="6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52B3-407A-8AAA-0F2E43487D91}"/>
              </c:ext>
            </c:extLst>
          </c:dPt>
          <c:dPt>
            <c:idx val="6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52B3-407A-8AAA-0F2E43487D91}"/>
              </c:ext>
            </c:extLst>
          </c:dPt>
          <c:dPt>
            <c:idx val="6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52B3-407A-8AAA-0F2E43487D91}"/>
              </c:ext>
            </c:extLst>
          </c:dPt>
          <c:dPt>
            <c:idx val="6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52B3-407A-8AAA-0F2E43487D91}"/>
              </c:ext>
            </c:extLst>
          </c:dPt>
          <c:dPt>
            <c:idx val="6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52B3-407A-8AAA-0F2E43487D91}"/>
              </c:ext>
            </c:extLst>
          </c:dPt>
          <c:dPt>
            <c:idx val="6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52B3-407A-8AAA-0F2E43487D91}"/>
              </c:ext>
            </c:extLst>
          </c:dPt>
          <c:dPt>
            <c:idx val="6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52B3-407A-8AAA-0F2E43487D91}"/>
              </c:ext>
            </c:extLst>
          </c:dPt>
          <c:dPt>
            <c:idx val="7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52B3-407A-8AAA-0F2E43487D91}"/>
              </c:ext>
            </c:extLst>
          </c:dPt>
          <c:dPt>
            <c:idx val="7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52B3-407A-8AAA-0F2E43487D91}"/>
              </c:ext>
            </c:extLst>
          </c:dPt>
          <c:dPt>
            <c:idx val="7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52B3-407A-8AAA-0F2E43487D91}"/>
              </c:ext>
            </c:extLst>
          </c:dPt>
          <c:dPt>
            <c:idx val="7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52B3-407A-8AAA-0F2E43487D91}"/>
              </c:ext>
            </c:extLst>
          </c:dPt>
          <c:dPt>
            <c:idx val="7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52B3-407A-8AAA-0F2E43487D91}"/>
              </c:ext>
            </c:extLst>
          </c:dPt>
          <c:dPt>
            <c:idx val="7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52B3-407A-8AAA-0F2E43487D91}"/>
              </c:ext>
            </c:extLst>
          </c:dPt>
          <c:dPt>
            <c:idx val="7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52B3-407A-8AAA-0F2E43487D91}"/>
              </c:ext>
            </c:extLst>
          </c:dPt>
          <c:dPt>
            <c:idx val="7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52B3-407A-8AAA-0F2E43487D91}"/>
              </c:ext>
            </c:extLst>
          </c:dPt>
          <c:dPt>
            <c:idx val="7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52B3-407A-8AAA-0F2E43487D91}"/>
              </c:ext>
            </c:extLst>
          </c:dPt>
          <c:dPt>
            <c:idx val="7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52B3-407A-8AAA-0F2E43487D91}"/>
              </c:ext>
            </c:extLst>
          </c:dPt>
          <c:dPt>
            <c:idx val="8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52B3-407A-8AAA-0F2E43487D91}"/>
              </c:ext>
            </c:extLst>
          </c:dPt>
          <c:dPt>
            <c:idx val="8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52B3-407A-8AAA-0F2E43487D91}"/>
              </c:ext>
            </c:extLst>
          </c:dPt>
          <c:dPt>
            <c:idx val="8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52B3-407A-8AAA-0F2E43487D91}"/>
              </c:ext>
            </c:extLst>
          </c:dPt>
          <c:dPt>
            <c:idx val="8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52B3-407A-8AAA-0F2E43487D91}"/>
              </c:ext>
            </c:extLst>
          </c:dPt>
          <c:dPt>
            <c:idx val="8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52B3-407A-8AAA-0F2E43487D91}"/>
              </c:ext>
            </c:extLst>
          </c:dPt>
          <c:dPt>
            <c:idx val="8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52B3-407A-8AAA-0F2E43487D91}"/>
              </c:ext>
            </c:extLst>
          </c:dPt>
          <c:dPt>
            <c:idx val="8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52B3-407A-8AAA-0F2E43487D91}"/>
              </c:ext>
            </c:extLst>
          </c:dPt>
          <c:dPt>
            <c:idx val="8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52B3-407A-8AAA-0F2E43487D91}"/>
              </c:ext>
            </c:extLst>
          </c:dPt>
          <c:dPt>
            <c:idx val="8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52B3-407A-8AAA-0F2E43487D91}"/>
              </c:ext>
            </c:extLst>
          </c:dPt>
          <c:dPt>
            <c:idx val="8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52B3-407A-8AAA-0F2E43487D91}"/>
              </c:ext>
            </c:extLst>
          </c:dPt>
          <c:dPt>
            <c:idx val="9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52B3-407A-8AAA-0F2E43487D91}"/>
              </c:ext>
            </c:extLst>
          </c:dPt>
          <c:dPt>
            <c:idx val="9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52B3-407A-8AAA-0F2E43487D91}"/>
              </c:ext>
            </c:extLst>
          </c:dPt>
          <c:dPt>
            <c:idx val="9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52B3-407A-8AAA-0F2E43487D91}"/>
              </c:ext>
            </c:extLst>
          </c:dPt>
          <c:dPt>
            <c:idx val="9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52B3-407A-8AAA-0F2E43487D91}"/>
              </c:ext>
            </c:extLst>
          </c:dPt>
          <c:dPt>
            <c:idx val="9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52B3-407A-8AAA-0F2E43487D91}"/>
              </c:ext>
            </c:extLst>
          </c:dPt>
          <c:dPt>
            <c:idx val="9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52B3-407A-8AAA-0F2E43487D91}"/>
              </c:ext>
            </c:extLst>
          </c:dPt>
          <c:dPt>
            <c:idx val="9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52B3-407A-8AAA-0F2E43487D91}"/>
              </c:ext>
            </c:extLst>
          </c:dPt>
          <c:dPt>
            <c:idx val="9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52B3-407A-8AAA-0F2E43487D91}"/>
              </c:ext>
            </c:extLst>
          </c:dPt>
          <c:dPt>
            <c:idx val="9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52B3-407A-8AAA-0F2E43487D91}"/>
              </c:ext>
            </c:extLst>
          </c:dPt>
          <c:dPt>
            <c:idx val="9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52B3-407A-8AAA-0F2E43487D91}"/>
              </c:ext>
            </c:extLst>
          </c:dPt>
          <c:dPt>
            <c:idx val="100"/>
            <c:bubble3D val="0"/>
            <c:spPr>
              <a:solidFill>
                <a:schemeClr val="bg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4-621E-4AC9-AE6C-B16D8E0A2FEF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1E-4AC9-AE6C-B16D8E0A2F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92D050"/>
            </a:solidFill>
            <a:ln w="3175">
              <a:solidFill>
                <a:schemeClr val="bg1"/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F31-47BB-9D4F-3B047FB6D309}"/>
              </c:ext>
            </c:extLst>
          </c:dPt>
          <c:dPt>
            <c:idx val="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F31-47BB-9D4F-3B047FB6D309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F31-47BB-9D4F-3B047FB6D309}"/>
              </c:ext>
            </c:extLst>
          </c:dPt>
          <c:dPt>
            <c:idx val="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F31-47BB-9D4F-3B047FB6D309}"/>
              </c:ext>
            </c:extLst>
          </c:dPt>
          <c:dPt>
            <c:idx val="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F31-47BB-9D4F-3B047FB6D309}"/>
              </c:ext>
            </c:extLst>
          </c:dPt>
          <c:dPt>
            <c:idx val="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F31-47BB-9D4F-3B047FB6D309}"/>
              </c:ext>
            </c:extLst>
          </c:dPt>
          <c:dPt>
            <c:idx val="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F31-47BB-9D4F-3B047FB6D309}"/>
              </c:ext>
            </c:extLst>
          </c:dPt>
          <c:dPt>
            <c:idx val="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F31-47BB-9D4F-3B047FB6D309}"/>
              </c:ext>
            </c:extLst>
          </c:dPt>
          <c:dPt>
            <c:idx val="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F31-47BB-9D4F-3B047FB6D309}"/>
              </c:ext>
            </c:extLst>
          </c:dPt>
          <c:dPt>
            <c:idx val="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2F31-47BB-9D4F-3B047FB6D309}"/>
              </c:ext>
            </c:extLst>
          </c:dPt>
          <c:dPt>
            <c:idx val="1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2F31-47BB-9D4F-3B047FB6D309}"/>
              </c:ext>
            </c:extLst>
          </c:dPt>
          <c:dPt>
            <c:idx val="1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2F31-47BB-9D4F-3B047FB6D309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2F31-47BB-9D4F-3B047FB6D309}"/>
              </c:ext>
            </c:extLst>
          </c:dPt>
          <c:dPt>
            <c:idx val="1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2F31-47BB-9D4F-3B047FB6D309}"/>
              </c:ext>
            </c:extLst>
          </c:dPt>
          <c:dPt>
            <c:idx val="1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2F31-47BB-9D4F-3B047FB6D309}"/>
              </c:ext>
            </c:extLst>
          </c:dPt>
          <c:dPt>
            <c:idx val="1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2F31-47BB-9D4F-3B047FB6D309}"/>
              </c:ext>
            </c:extLst>
          </c:dPt>
          <c:dPt>
            <c:idx val="1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2F31-47BB-9D4F-3B047FB6D309}"/>
              </c:ext>
            </c:extLst>
          </c:dPt>
          <c:dPt>
            <c:idx val="1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2F31-47BB-9D4F-3B047FB6D309}"/>
              </c:ext>
            </c:extLst>
          </c:dPt>
          <c:dPt>
            <c:idx val="1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2F31-47BB-9D4F-3B047FB6D309}"/>
              </c:ext>
            </c:extLst>
          </c:dPt>
          <c:dPt>
            <c:idx val="1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2F31-47BB-9D4F-3B047FB6D309}"/>
              </c:ext>
            </c:extLst>
          </c:dPt>
          <c:dPt>
            <c:idx val="2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2F31-47BB-9D4F-3B047FB6D309}"/>
              </c:ext>
            </c:extLst>
          </c:dPt>
          <c:dPt>
            <c:idx val="2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2F31-47BB-9D4F-3B047FB6D309}"/>
              </c:ext>
            </c:extLst>
          </c:dPt>
          <c:dPt>
            <c:idx val="2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2F31-47BB-9D4F-3B047FB6D309}"/>
              </c:ext>
            </c:extLst>
          </c:dPt>
          <c:dPt>
            <c:idx val="2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2F31-47BB-9D4F-3B047FB6D309}"/>
              </c:ext>
            </c:extLst>
          </c:dPt>
          <c:dPt>
            <c:idx val="2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2F31-47BB-9D4F-3B047FB6D309}"/>
              </c:ext>
            </c:extLst>
          </c:dPt>
          <c:dPt>
            <c:idx val="2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2F31-47BB-9D4F-3B047FB6D309}"/>
              </c:ext>
            </c:extLst>
          </c:dPt>
          <c:dPt>
            <c:idx val="2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2F31-47BB-9D4F-3B047FB6D309}"/>
              </c:ext>
            </c:extLst>
          </c:dPt>
          <c:dPt>
            <c:idx val="2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2F31-47BB-9D4F-3B047FB6D309}"/>
              </c:ext>
            </c:extLst>
          </c:dPt>
          <c:dPt>
            <c:idx val="2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2F31-47BB-9D4F-3B047FB6D309}"/>
              </c:ext>
            </c:extLst>
          </c:dPt>
          <c:dPt>
            <c:idx val="2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2F31-47BB-9D4F-3B047FB6D309}"/>
              </c:ext>
            </c:extLst>
          </c:dPt>
          <c:dPt>
            <c:idx val="3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2F31-47BB-9D4F-3B047FB6D309}"/>
              </c:ext>
            </c:extLst>
          </c:dPt>
          <c:dPt>
            <c:idx val="3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2F31-47BB-9D4F-3B047FB6D309}"/>
              </c:ext>
            </c:extLst>
          </c:dPt>
          <c:dPt>
            <c:idx val="3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2F31-47BB-9D4F-3B047FB6D309}"/>
              </c:ext>
            </c:extLst>
          </c:dPt>
          <c:dPt>
            <c:idx val="3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2F31-47BB-9D4F-3B047FB6D309}"/>
              </c:ext>
            </c:extLst>
          </c:dPt>
          <c:dPt>
            <c:idx val="3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2F31-47BB-9D4F-3B047FB6D309}"/>
              </c:ext>
            </c:extLst>
          </c:dPt>
          <c:dPt>
            <c:idx val="3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2F31-47BB-9D4F-3B047FB6D309}"/>
              </c:ext>
            </c:extLst>
          </c:dPt>
          <c:dPt>
            <c:idx val="3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2F31-47BB-9D4F-3B047FB6D309}"/>
              </c:ext>
            </c:extLst>
          </c:dPt>
          <c:dPt>
            <c:idx val="3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2F31-47BB-9D4F-3B047FB6D309}"/>
              </c:ext>
            </c:extLst>
          </c:dPt>
          <c:dPt>
            <c:idx val="3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2F31-47BB-9D4F-3B047FB6D309}"/>
              </c:ext>
            </c:extLst>
          </c:dPt>
          <c:dPt>
            <c:idx val="3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2F31-47BB-9D4F-3B047FB6D309}"/>
              </c:ext>
            </c:extLst>
          </c:dPt>
          <c:dPt>
            <c:idx val="4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2F31-47BB-9D4F-3B047FB6D309}"/>
              </c:ext>
            </c:extLst>
          </c:dPt>
          <c:dPt>
            <c:idx val="4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2F31-47BB-9D4F-3B047FB6D309}"/>
              </c:ext>
            </c:extLst>
          </c:dPt>
          <c:dPt>
            <c:idx val="4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2F31-47BB-9D4F-3B047FB6D309}"/>
              </c:ext>
            </c:extLst>
          </c:dPt>
          <c:dPt>
            <c:idx val="4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2F31-47BB-9D4F-3B047FB6D309}"/>
              </c:ext>
            </c:extLst>
          </c:dPt>
          <c:dPt>
            <c:idx val="4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2F31-47BB-9D4F-3B047FB6D309}"/>
              </c:ext>
            </c:extLst>
          </c:dPt>
          <c:dPt>
            <c:idx val="4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2F31-47BB-9D4F-3B047FB6D309}"/>
              </c:ext>
            </c:extLst>
          </c:dPt>
          <c:dPt>
            <c:idx val="4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2F31-47BB-9D4F-3B047FB6D309}"/>
              </c:ext>
            </c:extLst>
          </c:dPt>
          <c:dPt>
            <c:idx val="4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2F31-47BB-9D4F-3B047FB6D309}"/>
              </c:ext>
            </c:extLst>
          </c:dPt>
          <c:dPt>
            <c:idx val="4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2F31-47BB-9D4F-3B047FB6D309}"/>
              </c:ext>
            </c:extLst>
          </c:dPt>
          <c:dPt>
            <c:idx val="4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2F31-47BB-9D4F-3B047FB6D309}"/>
              </c:ext>
            </c:extLst>
          </c:dPt>
          <c:dPt>
            <c:idx val="5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2F31-47BB-9D4F-3B047FB6D309}"/>
              </c:ext>
            </c:extLst>
          </c:dPt>
          <c:dPt>
            <c:idx val="5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2F31-47BB-9D4F-3B047FB6D309}"/>
              </c:ext>
            </c:extLst>
          </c:dPt>
          <c:dPt>
            <c:idx val="5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2F31-47BB-9D4F-3B047FB6D309}"/>
              </c:ext>
            </c:extLst>
          </c:dPt>
          <c:dPt>
            <c:idx val="5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2F31-47BB-9D4F-3B047FB6D309}"/>
              </c:ext>
            </c:extLst>
          </c:dPt>
          <c:dPt>
            <c:idx val="5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2F31-47BB-9D4F-3B047FB6D309}"/>
              </c:ext>
            </c:extLst>
          </c:dPt>
          <c:dPt>
            <c:idx val="5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2F31-47BB-9D4F-3B047FB6D309}"/>
              </c:ext>
            </c:extLst>
          </c:dPt>
          <c:dPt>
            <c:idx val="5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2F31-47BB-9D4F-3B047FB6D309}"/>
              </c:ext>
            </c:extLst>
          </c:dPt>
          <c:dPt>
            <c:idx val="5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2F31-47BB-9D4F-3B047FB6D309}"/>
              </c:ext>
            </c:extLst>
          </c:dPt>
          <c:dPt>
            <c:idx val="5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2F31-47BB-9D4F-3B047FB6D309}"/>
              </c:ext>
            </c:extLst>
          </c:dPt>
          <c:dPt>
            <c:idx val="5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2F31-47BB-9D4F-3B047FB6D309}"/>
              </c:ext>
            </c:extLst>
          </c:dPt>
          <c:dPt>
            <c:idx val="6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2F31-47BB-9D4F-3B047FB6D309}"/>
              </c:ext>
            </c:extLst>
          </c:dPt>
          <c:dPt>
            <c:idx val="6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2F31-47BB-9D4F-3B047FB6D309}"/>
              </c:ext>
            </c:extLst>
          </c:dPt>
          <c:dPt>
            <c:idx val="6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2F31-47BB-9D4F-3B047FB6D309}"/>
              </c:ext>
            </c:extLst>
          </c:dPt>
          <c:dPt>
            <c:idx val="6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2F31-47BB-9D4F-3B047FB6D309}"/>
              </c:ext>
            </c:extLst>
          </c:dPt>
          <c:dPt>
            <c:idx val="6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2F31-47BB-9D4F-3B047FB6D309}"/>
              </c:ext>
            </c:extLst>
          </c:dPt>
          <c:dPt>
            <c:idx val="6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2F31-47BB-9D4F-3B047FB6D309}"/>
              </c:ext>
            </c:extLst>
          </c:dPt>
          <c:dPt>
            <c:idx val="6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2F31-47BB-9D4F-3B047FB6D309}"/>
              </c:ext>
            </c:extLst>
          </c:dPt>
          <c:dPt>
            <c:idx val="6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2F31-47BB-9D4F-3B047FB6D309}"/>
              </c:ext>
            </c:extLst>
          </c:dPt>
          <c:dPt>
            <c:idx val="6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2F31-47BB-9D4F-3B047FB6D309}"/>
              </c:ext>
            </c:extLst>
          </c:dPt>
          <c:dPt>
            <c:idx val="6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2F31-47BB-9D4F-3B047FB6D309}"/>
              </c:ext>
            </c:extLst>
          </c:dPt>
          <c:dPt>
            <c:idx val="7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2F31-47BB-9D4F-3B047FB6D309}"/>
              </c:ext>
            </c:extLst>
          </c:dPt>
          <c:dPt>
            <c:idx val="7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2F31-47BB-9D4F-3B047FB6D309}"/>
              </c:ext>
            </c:extLst>
          </c:dPt>
          <c:dPt>
            <c:idx val="7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2F31-47BB-9D4F-3B047FB6D309}"/>
              </c:ext>
            </c:extLst>
          </c:dPt>
          <c:dPt>
            <c:idx val="7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2F31-47BB-9D4F-3B047FB6D309}"/>
              </c:ext>
            </c:extLst>
          </c:dPt>
          <c:dPt>
            <c:idx val="7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2F31-47BB-9D4F-3B047FB6D309}"/>
              </c:ext>
            </c:extLst>
          </c:dPt>
          <c:dPt>
            <c:idx val="7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2F31-47BB-9D4F-3B047FB6D309}"/>
              </c:ext>
            </c:extLst>
          </c:dPt>
          <c:dPt>
            <c:idx val="7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2F31-47BB-9D4F-3B047FB6D309}"/>
              </c:ext>
            </c:extLst>
          </c:dPt>
          <c:dPt>
            <c:idx val="7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2F31-47BB-9D4F-3B047FB6D309}"/>
              </c:ext>
            </c:extLst>
          </c:dPt>
          <c:dPt>
            <c:idx val="7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2F31-47BB-9D4F-3B047FB6D309}"/>
              </c:ext>
            </c:extLst>
          </c:dPt>
          <c:dPt>
            <c:idx val="7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2F31-47BB-9D4F-3B047FB6D309}"/>
              </c:ext>
            </c:extLst>
          </c:dPt>
          <c:dPt>
            <c:idx val="8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2F31-47BB-9D4F-3B047FB6D309}"/>
              </c:ext>
            </c:extLst>
          </c:dPt>
          <c:dPt>
            <c:idx val="8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2F31-47BB-9D4F-3B047FB6D309}"/>
              </c:ext>
            </c:extLst>
          </c:dPt>
          <c:dPt>
            <c:idx val="8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2F31-47BB-9D4F-3B047FB6D309}"/>
              </c:ext>
            </c:extLst>
          </c:dPt>
          <c:dPt>
            <c:idx val="8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2F31-47BB-9D4F-3B047FB6D309}"/>
              </c:ext>
            </c:extLst>
          </c:dPt>
          <c:dPt>
            <c:idx val="8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2F31-47BB-9D4F-3B047FB6D309}"/>
              </c:ext>
            </c:extLst>
          </c:dPt>
          <c:dPt>
            <c:idx val="8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2F31-47BB-9D4F-3B047FB6D309}"/>
              </c:ext>
            </c:extLst>
          </c:dPt>
          <c:dPt>
            <c:idx val="8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2F31-47BB-9D4F-3B047FB6D309}"/>
              </c:ext>
            </c:extLst>
          </c:dPt>
          <c:dPt>
            <c:idx val="8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2F31-47BB-9D4F-3B047FB6D309}"/>
              </c:ext>
            </c:extLst>
          </c:dPt>
          <c:dPt>
            <c:idx val="8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2F31-47BB-9D4F-3B047FB6D309}"/>
              </c:ext>
            </c:extLst>
          </c:dPt>
          <c:dPt>
            <c:idx val="8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2F31-47BB-9D4F-3B047FB6D309}"/>
              </c:ext>
            </c:extLst>
          </c:dPt>
          <c:dPt>
            <c:idx val="9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2F31-47BB-9D4F-3B047FB6D309}"/>
              </c:ext>
            </c:extLst>
          </c:dPt>
          <c:dPt>
            <c:idx val="9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2F31-47BB-9D4F-3B047FB6D309}"/>
              </c:ext>
            </c:extLst>
          </c:dPt>
          <c:dPt>
            <c:idx val="9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2F31-47BB-9D4F-3B047FB6D309}"/>
              </c:ext>
            </c:extLst>
          </c:dPt>
          <c:dPt>
            <c:idx val="9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2F31-47BB-9D4F-3B047FB6D309}"/>
              </c:ext>
            </c:extLst>
          </c:dPt>
          <c:dPt>
            <c:idx val="9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2F31-47BB-9D4F-3B047FB6D309}"/>
              </c:ext>
            </c:extLst>
          </c:dPt>
          <c:dPt>
            <c:idx val="9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2F31-47BB-9D4F-3B047FB6D309}"/>
              </c:ext>
            </c:extLst>
          </c:dPt>
          <c:dPt>
            <c:idx val="9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2F31-47BB-9D4F-3B047FB6D309}"/>
              </c:ext>
            </c:extLst>
          </c:dPt>
          <c:dPt>
            <c:idx val="9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2F31-47BB-9D4F-3B047FB6D309}"/>
              </c:ext>
            </c:extLst>
          </c:dPt>
          <c:dPt>
            <c:idx val="9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2F31-47BB-9D4F-3B047FB6D309}"/>
              </c:ext>
            </c:extLst>
          </c:dPt>
          <c:dPt>
            <c:idx val="9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2F31-47BB-9D4F-3B047FB6D309}"/>
              </c:ext>
            </c:extLst>
          </c:dPt>
          <c:dPt>
            <c:idx val="100"/>
            <c:bubble3D val="0"/>
            <c:spPr>
              <a:noFill/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4-621E-4AC9-AE6C-B16D8E0A2FEF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1E-4AC9-AE6C-B16D8E0A2F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bg2"/>
            </a:solidFill>
            <a:ln w="3175"/>
          </c:spPr>
          <c:dPt>
            <c:idx val="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E6A-428E-BB6A-5830BA276AA9}"/>
              </c:ext>
            </c:extLst>
          </c:dPt>
          <c:dPt>
            <c:idx val="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E6A-428E-BB6A-5830BA276AA9}"/>
              </c:ext>
            </c:extLst>
          </c:dPt>
          <c:dPt>
            <c:idx val="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E6A-428E-BB6A-5830BA276AA9}"/>
              </c:ext>
            </c:extLst>
          </c:dPt>
          <c:dPt>
            <c:idx val="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E6A-428E-BB6A-5830BA276AA9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3E6A-428E-BB6A-5830BA276AA9}"/>
              </c:ext>
            </c:extLst>
          </c:dPt>
          <c:dPt>
            <c:idx val="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3E6A-428E-BB6A-5830BA276AA9}"/>
              </c:ext>
            </c:extLst>
          </c:dPt>
          <c:dPt>
            <c:idx val="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3E6A-428E-BB6A-5830BA276AA9}"/>
              </c:ext>
            </c:extLst>
          </c:dPt>
          <c:dPt>
            <c:idx val="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3E6A-428E-BB6A-5830BA276AA9}"/>
              </c:ext>
            </c:extLst>
          </c:dPt>
          <c:dPt>
            <c:idx val="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3E6A-428E-BB6A-5830BA276AA9}"/>
              </c:ext>
            </c:extLst>
          </c:dPt>
          <c:dPt>
            <c:idx val="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3E6A-428E-BB6A-5830BA276AA9}"/>
              </c:ext>
            </c:extLst>
          </c:dPt>
          <c:dPt>
            <c:idx val="1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3E6A-428E-BB6A-5830BA276AA9}"/>
              </c:ext>
            </c:extLst>
          </c:dPt>
          <c:dPt>
            <c:idx val="1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3E6A-428E-BB6A-5830BA276AA9}"/>
              </c:ext>
            </c:extLst>
          </c:dPt>
          <c:dPt>
            <c:idx val="1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3E6A-428E-BB6A-5830BA276AA9}"/>
              </c:ext>
            </c:extLst>
          </c:dPt>
          <c:dPt>
            <c:idx val="1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3E6A-428E-BB6A-5830BA276AA9}"/>
              </c:ext>
            </c:extLst>
          </c:dPt>
          <c:dPt>
            <c:idx val="1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3E6A-428E-BB6A-5830BA276AA9}"/>
              </c:ext>
            </c:extLst>
          </c:dPt>
          <c:dPt>
            <c:idx val="1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3E6A-428E-BB6A-5830BA276AA9}"/>
              </c:ext>
            </c:extLst>
          </c:dPt>
          <c:dPt>
            <c:idx val="1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3E6A-428E-BB6A-5830BA276AA9}"/>
              </c:ext>
            </c:extLst>
          </c:dPt>
          <c:dPt>
            <c:idx val="1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3E6A-428E-BB6A-5830BA276AA9}"/>
              </c:ext>
            </c:extLst>
          </c:dPt>
          <c:dPt>
            <c:idx val="1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3E6A-428E-BB6A-5830BA276AA9}"/>
              </c:ext>
            </c:extLst>
          </c:dPt>
          <c:dPt>
            <c:idx val="1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3E6A-428E-BB6A-5830BA276AA9}"/>
              </c:ext>
            </c:extLst>
          </c:dPt>
          <c:dPt>
            <c:idx val="2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3E6A-428E-BB6A-5830BA276AA9}"/>
              </c:ext>
            </c:extLst>
          </c:dPt>
          <c:dPt>
            <c:idx val="2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3E6A-428E-BB6A-5830BA276AA9}"/>
              </c:ext>
            </c:extLst>
          </c:dPt>
          <c:dPt>
            <c:idx val="2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3E6A-428E-BB6A-5830BA276AA9}"/>
              </c:ext>
            </c:extLst>
          </c:dPt>
          <c:dPt>
            <c:idx val="2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3E6A-428E-BB6A-5830BA276AA9}"/>
              </c:ext>
            </c:extLst>
          </c:dPt>
          <c:dPt>
            <c:idx val="2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3E6A-428E-BB6A-5830BA276AA9}"/>
              </c:ext>
            </c:extLst>
          </c:dPt>
          <c:dPt>
            <c:idx val="2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3E6A-428E-BB6A-5830BA276AA9}"/>
              </c:ext>
            </c:extLst>
          </c:dPt>
          <c:dPt>
            <c:idx val="2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3E6A-428E-BB6A-5830BA276AA9}"/>
              </c:ext>
            </c:extLst>
          </c:dPt>
          <c:dPt>
            <c:idx val="2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3E6A-428E-BB6A-5830BA276AA9}"/>
              </c:ext>
            </c:extLst>
          </c:dPt>
          <c:dPt>
            <c:idx val="2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3E6A-428E-BB6A-5830BA276AA9}"/>
              </c:ext>
            </c:extLst>
          </c:dPt>
          <c:dPt>
            <c:idx val="2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3E6A-428E-BB6A-5830BA276AA9}"/>
              </c:ext>
            </c:extLst>
          </c:dPt>
          <c:dPt>
            <c:idx val="3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3E6A-428E-BB6A-5830BA276AA9}"/>
              </c:ext>
            </c:extLst>
          </c:dPt>
          <c:dPt>
            <c:idx val="3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3E6A-428E-BB6A-5830BA276AA9}"/>
              </c:ext>
            </c:extLst>
          </c:dPt>
          <c:dPt>
            <c:idx val="3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3E6A-428E-BB6A-5830BA276AA9}"/>
              </c:ext>
            </c:extLst>
          </c:dPt>
          <c:dPt>
            <c:idx val="3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3E6A-428E-BB6A-5830BA276AA9}"/>
              </c:ext>
            </c:extLst>
          </c:dPt>
          <c:dPt>
            <c:idx val="3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3E6A-428E-BB6A-5830BA276AA9}"/>
              </c:ext>
            </c:extLst>
          </c:dPt>
          <c:dPt>
            <c:idx val="3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3E6A-428E-BB6A-5830BA276AA9}"/>
              </c:ext>
            </c:extLst>
          </c:dPt>
          <c:dPt>
            <c:idx val="3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3E6A-428E-BB6A-5830BA276AA9}"/>
              </c:ext>
            </c:extLst>
          </c:dPt>
          <c:dPt>
            <c:idx val="3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3E6A-428E-BB6A-5830BA276AA9}"/>
              </c:ext>
            </c:extLst>
          </c:dPt>
          <c:dPt>
            <c:idx val="3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3E6A-428E-BB6A-5830BA276AA9}"/>
              </c:ext>
            </c:extLst>
          </c:dPt>
          <c:dPt>
            <c:idx val="3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3E6A-428E-BB6A-5830BA276AA9}"/>
              </c:ext>
            </c:extLst>
          </c:dPt>
          <c:dPt>
            <c:idx val="4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3E6A-428E-BB6A-5830BA276AA9}"/>
              </c:ext>
            </c:extLst>
          </c:dPt>
          <c:dPt>
            <c:idx val="4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3E6A-428E-BB6A-5830BA276AA9}"/>
              </c:ext>
            </c:extLst>
          </c:dPt>
          <c:dPt>
            <c:idx val="4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3E6A-428E-BB6A-5830BA276AA9}"/>
              </c:ext>
            </c:extLst>
          </c:dPt>
          <c:dPt>
            <c:idx val="4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3E6A-428E-BB6A-5830BA276AA9}"/>
              </c:ext>
            </c:extLst>
          </c:dPt>
          <c:dPt>
            <c:idx val="4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3E6A-428E-BB6A-5830BA276AA9}"/>
              </c:ext>
            </c:extLst>
          </c:dPt>
          <c:dPt>
            <c:idx val="4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3E6A-428E-BB6A-5830BA276AA9}"/>
              </c:ext>
            </c:extLst>
          </c:dPt>
          <c:dPt>
            <c:idx val="4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3E6A-428E-BB6A-5830BA276AA9}"/>
              </c:ext>
            </c:extLst>
          </c:dPt>
          <c:dPt>
            <c:idx val="4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3E6A-428E-BB6A-5830BA276AA9}"/>
              </c:ext>
            </c:extLst>
          </c:dPt>
          <c:dPt>
            <c:idx val="4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3E6A-428E-BB6A-5830BA276AA9}"/>
              </c:ext>
            </c:extLst>
          </c:dPt>
          <c:dPt>
            <c:idx val="4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3E6A-428E-BB6A-5830BA276AA9}"/>
              </c:ext>
            </c:extLst>
          </c:dPt>
          <c:dPt>
            <c:idx val="5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3E6A-428E-BB6A-5830BA276AA9}"/>
              </c:ext>
            </c:extLst>
          </c:dPt>
          <c:dPt>
            <c:idx val="5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3E6A-428E-BB6A-5830BA276AA9}"/>
              </c:ext>
            </c:extLst>
          </c:dPt>
          <c:dPt>
            <c:idx val="5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3E6A-428E-BB6A-5830BA276AA9}"/>
              </c:ext>
            </c:extLst>
          </c:dPt>
          <c:dPt>
            <c:idx val="5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3E6A-428E-BB6A-5830BA276AA9}"/>
              </c:ext>
            </c:extLst>
          </c:dPt>
          <c:dPt>
            <c:idx val="5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3E6A-428E-BB6A-5830BA276AA9}"/>
              </c:ext>
            </c:extLst>
          </c:dPt>
          <c:dPt>
            <c:idx val="5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3E6A-428E-BB6A-5830BA276AA9}"/>
              </c:ext>
            </c:extLst>
          </c:dPt>
          <c:dPt>
            <c:idx val="5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3E6A-428E-BB6A-5830BA276AA9}"/>
              </c:ext>
            </c:extLst>
          </c:dPt>
          <c:dPt>
            <c:idx val="5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3E6A-428E-BB6A-5830BA276AA9}"/>
              </c:ext>
            </c:extLst>
          </c:dPt>
          <c:dPt>
            <c:idx val="5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3E6A-428E-BB6A-5830BA276AA9}"/>
              </c:ext>
            </c:extLst>
          </c:dPt>
          <c:dPt>
            <c:idx val="5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3E6A-428E-BB6A-5830BA276AA9}"/>
              </c:ext>
            </c:extLst>
          </c:dPt>
          <c:dPt>
            <c:idx val="6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3E6A-428E-BB6A-5830BA276AA9}"/>
              </c:ext>
            </c:extLst>
          </c:dPt>
          <c:dPt>
            <c:idx val="6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3E6A-428E-BB6A-5830BA276AA9}"/>
              </c:ext>
            </c:extLst>
          </c:dPt>
          <c:dPt>
            <c:idx val="6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3E6A-428E-BB6A-5830BA276AA9}"/>
              </c:ext>
            </c:extLst>
          </c:dPt>
          <c:dPt>
            <c:idx val="6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3E6A-428E-BB6A-5830BA276AA9}"/>
              </c:ext>
            </c:extLst>
          </c:dPt>
          <c:dPt>
            <c:idx val="6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3E6A-428E-BB6A-5830BA276AA9}"/>
              </c:ext>
            </c:extLst>
          </c:dPt>
          <c:dPt>
            <c:idx val="6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3E6A-428E-BB6A-5830BA276AA9}"/>
              </c:ext>
            </c:extLst>
          </c:dPt>
          <c:dPt>
            <c:idx val="6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3E6A-428E-BB6A-5830BA276AA9}"/>
              </c:ext>
            </c:extLst>
          </c:dPt>
          <c:dPt>
            <c:idx val="6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3E6A-428E-BB6A-5830BA276AA9}"/>
              </c:ext>
            </c:extLst>
          </c:dPt>
          <c:dPt>
            <c:idx val="6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3E6A-428E-BB6A-5830BA276AA9}"/>
              </c:ext>
            </c:extLst>
          </c:dPt>
          <c:dPt>
            <c:idx val="6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3E6A-428E-BB6A-5830BA276AA9}"/>
              </c:ext>
            </c:extLst>
          </c:dPt>
          <c:dPt>
            <c:idx val="7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3E6A-428E-BB6A-5830BA276AA9}"/>
              </c:ext>
            </c:extLst>
          </c:dPt>
          <c:dPt>
            <c:idx val="7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3E6A-428E-BB6A-5830BA276AA9}"/>
              </c:ext>
            </c:extLst>
          </c:dPt>
          <c:dPt>
            <c:idx val="7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3E6A-428E-BB6A-5830BA276AA9}"/>
              </c:ext>
            </c:extLst>
          </c:dPt>
          <c:dPt>
            <c:idx val="7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3E6A-428E-BB6A-5830BA276AA9}"/>
              </c:ext>
            </c:extLst>
          </c:dPt>
          <c:dPt>
            <c:idx val="7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3E6A-428E-BB6A-5830BA276AA9}"/>
              </c:ext>
            </c:extLst>
          </c:dPt>
          <c:dPt>
            <c:idx val="7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3E6A-428E-BB6A-5830BA276AA9}"/>
              </c:ext>
            </c:extLst>
          </c:dPt>
          <c:dPt>
            <c:idx val="7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3E6A-428E-BB6A-5830BA276AA9}"/>
              </c:ext>
            </c:extLst>
          </c:dPt>
          <c:dPt>
            <c:idx val="7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3E6A-428E-BB6A-5830BA276AA9}"/>
              </c:ext>
            </c:extLst>
          </c:dPt>
          <c:dPt>
            <c:idx val="7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3E6A-428E-BB6A-5830BA276AA9}"/>
              </c:ext>
            </c:extLst>
          </c:dPt>
          <c:dPt>
            <c:idx val="7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3E6A-428E-BB6A-5830BA276AA9}"/>
              </c:ext>
            </c:extLst>
          </c:dPt>
          <c:dPt>
            <c:idx val="8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3E6A-428E-BB6A-5830BA276AA9}"/>
              </c:ext>
            </c:extLst>
          </c:dPt>
          <c:dPt>
            <c:idx val="8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3E6A-428E-BB6A-5830BA276AA9}"/>
              </c:ext>
            </c:extLst>
          </c:dPt>
          <c:dPt>
            <c:idx val="8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3E6A-428E-BB6A-5830BA276AA9}"/>
              </c:ext>
            </c:extLst>
          </c:dPt>
          <c:dPt>
            <c:idx val="8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3E6A-428E-BB6A-5830BA276AA9}"/>
              </c:ext>
            </c:extLst>
          </c:dPt>
          <c:dPt>
            <c:idx val="8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3E6A-428E-BB6A-5830BA276AA9}"/>
              </c:ext>
            </c:extLst>
          </c:dPt>
          <c:dPt>
            <c:idx val="8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3E6A-428E-BB6A-5830BA276AA9}"/>
              </c:ext>
            </c:extLst>
          </c:dPt>
          <c:dPt>
            <c:idx val="8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3E6A-428E-BB6A-5830BA276AA9}"/>
              </c:ext>
            </c:extLst>
          </c:dPt>
          <c:dPt>
            <c:idx val="8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3E6A-428E-BB6A-5830BA276AA9}"/>
              </c:ext>
            </c:extLst>
          </c:dPt>
          <c:dPt>
            <c:idx val="8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3E6A-428E-BB6A-5830BA276AA9}"/>
              </c:ext>
            </c:extLst>
          </c:dPt>
          <c:dPt>
            <c:idx val="8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3E6A-428E-BB6A-5830BA276AA9}"/>
              </c:ext>
            </c:extLst>
          </c:dPt>
          <c:dPt>
            <c:idx val="9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3E6A-428E-BB6A-5830BA276AA9}"/>
              </c:ext>
            </c:extLst>
          </c:dPt>
          <c:dPt>
            <c:idx val="9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3E6A-428E-BB6A-5830BA276AA9}"/>
              </c:ext>
            </c:extLst>
          </c:dPt>
          <c:dPt>
            <c:idx val="9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3E6A-428E-BB6A-5830BA276AA9}"/>
              </c:ext>
            </c:extLst>
          </c:dPt>
          <c:dPt>
            <c:idx val="9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3E6A-428E-BB6A-5830BA276AA9}"/>
              </c:ext>
            </c:extLst>
          </c:dPt>
          <c:dPt>
            <c:idx val="9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3E6A-428E-BB6A-5830BA276AA9}"/>
              </c:ext>
            </c:extLst>
          </c:dPt>
          <c:dPt>
            <c:idx val="9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3E6A-428E-BB6A-5830BA276AA9}"/>
              </c:ext>
            </c:extLst>
          </c:dPt>
          <c:dPt>
            <c:idx val="9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3E6A-428E-BB6A-5830BA276AA9}"/>
              </c:ext>
            </c:extLst>
          </c:dPt>
          <c:dPt>
            <c:idx val="9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3E6A-428E-BB6A-5830BA276AA9}"/>
              </c:ext>
            </c:extLst>
          </c:dPt>
          <c:dPt>
            <c:idx val="9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3E6A-428E-BB6A-5830BA276AA9}"/>
              </c:ext>
            </c:extLst>
          </c:dPt>
          <c:dPt>
            <c:idx val="9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3E6A-428E-BB6A-5830BA276AA9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3E6A-428E-BB6A-5830BA276AA9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3E6A-428E-BB6A-5830BA276A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4DBF35"/>
            </a:solidFill>
            <a:ln w="3175"/>
          </c:spPr>
          <c:dPt>
            <c:idx val="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998-435A-9F4D-4B3222C5B8A7}"/>
              </c:ext>
            </c:extLst>
          </c:dPt>
          <c:dPt>
            <c:idx val="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998-435A-9F4D-4B3222C5B8A7}"/>
              </c:ext>
            </c:extLst>
          </c:dPt>
          <c:dPt>
            <c:idx val="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998-435A-9F4D-4B3222C5B8A7}"/>
              </c:ext>
            </c:extLst>
          </c:dPt>
          <c:dPt>
            <c:idx val="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998-435A-9F4D-4B3222C5B8A7}"/>
              </c:ext>
            </c:extLst>
          </c:dPt>
          <c:dPt>
            <c:idx val="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998-435A-9F4D-4B3222C5B8A7}"/>
              </c:ext>
            </c:extLst>
          </c:dPt>
          <c:dPt>
            <c:idx val="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D998-435A-9F4D-4B3222C5B8A7}"/>
              </c:ext>
            </c:extLst>
          </c:dPt>
          <c:dPt>
            <c:idx val="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D998-435A-9F4D-4B3222C5B8A7}"/>
              </c:ext>
            </c:extLst>
          </c:dPt>
          <c:dPt>
            <c:idx val="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D998-435A-9F4D-4B3222C5B8A7}"/>
              </c:ext>
            </c:extLst>
          </c:dPt>
          <c:dPt>
            <c:idx val="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D998-435A-9F4D-4B3222C5B8A7}"/>
              </c:ext>
            </c:extLst>
          </c:dPt>
          <c:dPt>
            <c:idx val="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D998-435A-9F4D-4B3222C5B8A7}"/>
              </c:ext>
            </c:extLst>
          </c:dPt>
          <c:dPt>
            <c:idx val="1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D998-435A-9F4D-4B3222C5B8A7}"/>
              </c:ext>
            </c:extLst>
          </c:dPt>
          <c:dPt>
            <c:idx val="1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D998-435A-9F4D-4B3222C5B8A7}"/>
              </c:ext>
            </c:extLst>
          </c:dPt>
          <c:dPt>
            <c:idx val="1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D998-435A-9F4D-4B3222C5B8A7}"/>
              </c:ext>
            </c:extLst>
          </c:dPt>
          <c:dPt>
            <c:idx val="1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D998-435A-9F4D-4B3222C5B8A7}"/>
              </c:ext>
            </c:extLst>
          </c:dPt>
          <c:dPt>
            <c:idx val="1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D998-435A-9F4D-4B3222C5B8A7}"/>
              </c:ext>
            </c:extLst>
          </c:dPt>
          <c:dPt>
            <c:idx val="1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D998-435A-9F4D-4B3222C5B8A7}"/>
              </c:ext>
            </c:extLst>
          </c:dPt>
          <c:dPt>
            <c:idx val="1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D998-435A-9F4D-4B3222C5B8A7}"/>
              </c:ext>
            </c:extLst>
          </c:dPt>
          <c:dPt>
            <c:idx val="1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D998-435A-9F4D-4B3222C5B8A7}"/>
              </c:ext>
            </c:extLst>
          </c:dPt>
          <c:dPt>
            <c:idx val="1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D998-435A-9F4D-4B3222C5B8A7}"/>
              </c:ext>
            </c:extLst>
          </c:dPt>
          <c:dPt>
            <c:idx val="1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D998-435A-9F4D-4B3222C5B8A7}"/>
              </c:ext>
            </c:extLst>
          </c:dPt>
          <c:dPt>
            <c:idx val="2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D998-435A-9F4D-4B3222C5B8A7}"/>
              </c:ext>
            </c:extLst>
          </c:dPt>
          <c:dPt>
            <c:idx val="2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D998-435A-9F4D-4B3222C5B8A7}"/>
              </c:ext>
            </c:extLst>
          </c:dPt>
          <c:dPt>
            <c:idx val="2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D998-435A-9F4D-4B3222C5B8A7}"/>
              </c:ext>
            </c:extLst>
          </c:dPt>
          <c:dPt>
            <c:idx val="2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D998-435A-9F4D-4B3222C5B8A7}"/>
              </c:ext>
            </c:extLst>
          </c:dPt>
          <c:dPt>
            <c:idx val="2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D998-435A-9F4D-4B3222C5B8A7}"/>
              </c:ext>
            </c:extLst>
          </c:dPt>
          <c:dPt>
            <c:idx val="2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D998-435A-9F4D-4B3222C5B8A7}"/>
              </c:ext>
            </c:extLst>
          </c:dPt>
          <c:dPt>
            <c:idx val="2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D998-435A-9F4D-4B3222C5B8A7}"/>
              </c:ext>
            </c:extLst>
          </c:dPt>
          <c:dPt>
            <c:idx val="2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D998-435A-9F4D-4B3222C5B8A7}"/>
              </c:ext>
            </c:extLst>
          </c:dPt>
          <c:dPt>
            <c:idx val="2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D998-435A-9F4D-4B3222C5B8A7}"/>
              </c:ext>
            </c:extLst>
          </c:dPt>
          <c:dPt>
            <c:idx val="2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D998-435A-9F4D-4B3222C5B8A7}"/>
              </c:ext>
            </c:extLst>
          </c:dPt>
          <c:dPt>
            <c:idx val="3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D998-435A-9F4D-4B3222C5B8A7}"/>
              </c:ext>
            </c:extLst>
          </c:dPt>
          <c:dPt>
            <c:idx val="3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D998-435A-9F4D-4B3222C5B8A7}"/>
              </c:ext>
            </c:extLst>
          </c:dPt>
          <c:dPt>
            <c:idx val="3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D998-435A-9F4D-4B3222C5B8A7}"/>
              </c:ext>
            </c:extLst>
          </c:dPt>
          <c:dPt>
            <c:idx val="3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D998-435A-9F4D-4B3222C5B8A7}"/>
              </c:ext>
            </c:extLst>
          </c:dPt>
          <c:dPt>
            <c:idx val="3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D998-435A-9F4D-4B3222C5B8A7}"/>
              </c:ext>
            </c:extLst>
          </c:dPt>
          <c:dPt>
            <c:idx val="3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D998-435A-9F4D-4B3222C5B8A7}"/>
              </c:ext>
            </c:extLst>
          </c:dPt>
          <c:dPt>
            <c:idx val="3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D998-435A-9F4D-4B3222C5B8A7}"/>
              </c:ext>
            </c:extLst>
          </c:dPt>
          <c:dPt>
            <c:idx val="3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D998-435A-9F4D-4B3222C5B8A7}"/>
              </c:ext>
            </c:extLst>
          </c:dPt>
          <c:dPt>
            <c:idx val="3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D998-435A-9F4D-4B3222C5B8A7}"/>
              </c:ext>
            </c:extLst>
          </c:dPt>
          <c:dPt>
            <c:idx val="3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D998-435A-9F4D-4B3222C5B8A7}"/>
              </c:ext>
            </c:extLst>
          </c:dPt>
          <c:dPt>
            <c:idx val="4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D998-435A-9F4D-4B3222C5B8A7}"/>
              </c:ext>
            </c:extLst>
          </c:dPt>
          <c:dPt>
            <c:idx val="4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D998-435A-9F4D-4B3222C5B8A7}"/>
              </c:ext>
            </c:extLst>
          </c:dPt>
          <c:dPt>
            <c:idx val="4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D998-435A-9F4D-4B3222C5B8A7}"/>
              </c:ext>
            </c:extLst>
          </c:dPt>
          <c:dPt>
            <c:idx val="4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D998-435A-9F4D-4B3222C5B8A7}"/>
              </c:ext>
            </c:extLst>
          </c:dPt>
          <c:dPt>
            <c:idx val="4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D998-435A-9F4D-4B3222C5B8A7}"/>
              </c:ext>
            </c:extLst>
          </c:dPt>
          <c:dPt>
            <c:idx val="4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D998-435A-9F4D-4B3222C5B8A7}"/>
              </c:ext>
            </c:extLst>
          </c:dPt>
          <c:dPt>
            <c:idx val="4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D998-435A-9F4D-4B3222C5B8A7}"/>
              </c:ext>
            </c:extLst>
          </c:dPt>
          <c:dPt>
            <c:idx val="4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D998-435A-9F4D-4B3222C5B8A7}"/>
              </c:ext>
            </c:extLst>
          </c:dPt>
          <c:dPt>
            <c:idx val="4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D998-435A-9F4D-4B3222C5B8A7}"/>
              </c:ext>
            </c:extLst>
          </c:dPt>
          <c:dPt>
            <c:idx val="4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D998-435A-9F4D-4B3222C5B8A7}"/>
              </c:ext>
            </c:extLst>
          </c:dPt>
          <c:dPt>
            <c:idx val="5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D998-435A-9F4D-4B3222C5B8A7}"/>
              </c:ext>
            </c:extLst>
          </c:dPt>
          <c:dPt>
            <c:idx val="5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D998-435A-9F4D-4B3222C5B8A7}"/>
              </c:ext>
            </c:extLst>
          </c:dPt>
          <c:dPt>
            <c:idx val="5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D998-435A-9F4D-4B3222C5B8A7}"/>
              </c:ext>
            </c:extLst>
          </c:dPt>
          <c:dPt>
            <c:idx val="5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D998-435A-9F4D-4B3222C5B8A7}"/>
              </c:ext>
            </c:extLst>
          </c:dPt>
          <c:dPt>
            <c:idx val="5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D998-435A-9F4D-4B3222C5B8A7}"/>
              </c:ext>
            </c:extLst>
          </c:dPt>
          <c:dPt>
            <c:idx val="5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D998-435A-9F4D-4B3222C5B8A7}"/>
              </c:ext>
            </c:extLst>
          </c:dPt>
          <c:dPt>
            <c:idx val="5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D998-435A-9F4D-4B3222C5B8A7}"/>
              </c:ext>
            </c:extLst>
          </c:dPt>
          <c:dPt>
            <c:idx val="5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D998-435A-9F4D-4B3222C5B8A7}"/>
              </c:ext>
            </c:extLst>
          </c:dPt>
          <c:dPt>
            <c:idx val="5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D998-435A-9F4D-4B3222C5B8A7}"/>
              </c:ext>
            </c:extLst>
          </c:dPt>
          <c:dPt>
            <c:idx val="5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D998-435A-9F4D-4B3222C5B8A7}"/>
              </c:ext>
            </c:extLst>
          </c:dPt>
          <c:dPt>
            <c:idx val="6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D998-435A-9F4D-4B3222C5B8A7}"/>
              </c:ext>
            </c:extLst>
          </c:dPt>
          <c:dPt>
            <c:idx val="6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D998-435A-9F4D-4B3222C5B8A7}"/>
              </c:ext>
            </c:extLst>
          </c:dPt>
          <c:dPt>
            <c:idx val="6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D998-435A-9F4D-4B3222C5B8A7}"/>
              </c:ext>
            </c:extLst>
          </c:dPt>
          <c:dPt>
            <c:idx val="6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D998-435A-9F4D-4B3222C5B8A7}"/>
              </c:ext>
            </c:extLst>
          </c:dPt>
          <c:dPt>
            <c:idx val="6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D998-435A-9F4D-4B3222C5B8A7}"/>
              </c:ext>
            </c:extLst>
          </c:dPt>
          <c:dPt>
            <c:idx val="6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D998-435A-9F4D-4B3222C5B8A7}"/>
              </c:ext>
            </c:extLst>
          </c:dPt>
          <c:dPt>
            <c:idx val="6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D998-435A-9F4D-4B3222C5B8A7}"/>
              </c:ext>
            </c:extLst>
          </c:dPt>
          <c:dPt>
            <c:idx val="6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D998-435A-9F4D-4B3222C5B8A7}"/>
              </c:ext>
            </c:extLst>
          </c:dPt>
          <c:dPt>
            <c:idx val="6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D998-435A-9F4D-4B3222C5B8A7}"/>
              </c:ext>
            </c:extLst>
          </c:dPt>
          <c:dPt>
            <c:idx val="6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D998-435A-9F4D-4B3222C5B8A7}"/>
              </c:ext>
            </c:extLst>
          </c:dPt>
          <c:dPt>
            <c:idx val="7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D998-435A-9F4D-4B3222C5B8A7}"/>
              </c:ext>
            </c:extLst>
          </c:dPt>
          <c:dPt>
            <c:idx val="7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D998-435A-9F4D-4B3222C5B8A7}"/>
              </c:ext>
            </c:extLst>
          </c:dPt>
          <c:dPt>
            <c:idx val="7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D998-435A-9F4D-4B3222C5B8A7}"/>
              </c:ext>
            </c:extLst>
          </c:dPt>
          <c:dPt>
            <c:idx val="7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D998-435A-9F4D-4B3222C5B8A7}"/>
              </c:ext>
            </c:extLst>
          </c:dPt>
          <c:dPt>
            <c:idx val="7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D998-435A-9F4D-4B3222C5B8A7}"/>
              </c:ext>
            </c:extLst>
          </c:dPt>
          <c:dPt>
            <c:idx val="7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D998-435A-9F4D-4B3222C5B8A7}"/>
              </c:ext>
            </c:extLst>
          </c:dPt>
          <c:dPt>
            <c:idx val="7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D998-435A-9F4D-4B3222C5B8A7}"/>
              </c:ext>
            </c:extLst>
          </c:dPt>
          <c:dPt>
            <c:idx val="7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D998-435A-9F4D-4B3222C5B8A7}"/>
              </c:ext>
            </c:extLst>
          </c:dPt>
          <c:dPt>
            <c:idx val="7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D998-435A-9F4D-4B3222C5B8A7}"/>
              </c:ext>
            </c:extLst>
          </c:dPt>
          <c:dPt>
            <c:idx val="7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D998-435A-9F4D-4B3222C5B8A7}"/>
              </c:ext>
            </c:extLst>
          </c:dPt>
          <c:dPt>
            <c:idx val="8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D998-435A-9F4D-4B3222C5B8A7}"/>
              </c:ext>
            </c:extLst>
          </c:dPt>
          <c:dPt>
            <c:idx val="8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D998-435A-9F4D-4B3222C5B8A7}"/>
              </c:ext>
            </c:extLst>
          </c:dPt>
          <c:dPt>
            <c:idx val="8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D998-435A-9F4D-4B3222C5B8A7}"/>
              </c:ext>
            </c:extLst>
          </c:dPt>
          <c:dPt>
            <c:idx val="8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D998-435A-9F4D-4B3222C5B8A7}"/>
              </c:ext>
            </c:extLst>
          </c:dPt>
          <c:dPt>
            <c:idx val="8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D998-435A-9F4D-4B3222C5B8A7}"/>
              </c:ext>
            </c:extLst>
          </c:dPt>
          <c:dPt>
            <c:idx val="8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D998-435A-9F4D-4B3222C5B8A7}"/>
              </c:ext>
            </c:extLst>
          </c:dPt>
          <c:dPt>
            <c:idx val="8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D998-435A-9F4D-4B3222C5B8A7}"/>
              </c:ext>
            </c:extLst>
          </c:dPt>
          <c:dPt>
            <c:idx val="8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D998-435A-9F4D-4B3222C5B8A7}"/>
              </c:ext>
            </c:extLst>
          </c:dPt>
          <c:dPt>
            <c:idx val="8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D998-435A-9F4D-4B3222C5B8A7}"/>
              </c:ext>
            </c:extLst>
          </c:dPt>
          <c:dPt>
            <c:idx val="8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D998-435A-9F4D-4B3222C5B8A7}"/>
              </c:ext>
            </c:extLst>
          </c:dPt>
          <c:dPt>
            <c:idx val="9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D998-435A-9F4D-4B3222C5B8A7}"/>
              </c:ext>
            </c:extLst>
          </c:dPt>
          <c:dPt>
            <c:idx val="9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D998-435A-9F4D-4B3222C5B8A7}"/>
              </c:ext>
            </c:extLst>
          </c:dPt>
          <c:dPt>
            <c:idx val="9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D998-435A-9F4D-4B3222C5B8A7}"/>
              </c:ext>
            </c:extLst>
          </c:dPt>
          <c:dPt>
            <c:idx val="9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D998-435A-9F4D-4B3222C5B8A7}"/>
              </c:ext>
            </c:extLst>
          </c:dPt>
          <c:dPt>
            <c:idx val="9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D998-435A-9F4D-4B3222C5B8A7}"/>
              </c:ext>
            </c:extLst>
          </c:dPt>
          <c:dPt>
            <c:idx val="9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D998-435A-9F4D-4B3222C5B8A7}"/>
              </c:ext>
            </c:extLst>
          </c:dPt>
          <c:dPt>
            <c:idx val="9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D998-435A-9F4D-4B3222C5B8A7}"/>
              </c:ext>
            </c:extLst>
          </c:dPt>
          <c:dPt>
            <c:idx val="9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D998-435A-9F4D-4B3222C5B8A7}"/>
              </c:ext>
            </c:extLst>
          </c:dPt>
          <c:dPt>
            <c:idx val="9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D998-435A-9F4D-4B3222C5B8A7}"/>
              </c:ext>
            </c:extLst>
          </c:dPt>
          <c:dPt>
            <c:idx val="9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D998-435A-9F4D-4B3222C5B8A7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D998-435A-9F4D-4B3222C5B8A7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D998-435A-9F4D-4B3222C5B8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pattFill prst="dkUpDiag">
                <a:fgClr>
                  <a:srgbClr val="00B0F0"/>
                </a:fgClr>
                <a:bgClr>
                  <a:srgbClr val="009ED6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209-4D87-8330-23318381F6D3}"/>
              </c:ext>
            </c:extLst>
          </c:dPt>
          <c:dPt>
            <c:idx val="1"/>
            <c:bubble3D val="0"/>
            <c:spPr>
              <a:pattFill prst="dkUpDiag">
                <a:fgClr>
                  <a:schemeClr val="bg1">
                    <a:lumMod val="85000"/>
                  </a:schemeClr>
                </a:fgClr>
                <a:bgClr>
                  <a:srgbClr val="CFCFCF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209-4D87-8330-23318381F6D3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209-4D87-8330-23318381F6D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66CF51"/>
              </a:fgClr>
              <a:bgClr>
                <a:srgbClr val="4DBF35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bg1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0F-41A1-84C1-F27AE87D6485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bg1">
                  <a:lumMod val="95000"/>
                </a:schemeClr>
              </a:fgClr>
              <a:bgClr>
                <a:schemeClr val="bg1">
                  <a:lumMod val="8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0F-41A1-84C1-F27AE87D648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19-4886-99E7-863B43DA4C2A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3399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73D3B060-A5C4-4B7E-AF36-4097C340611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2B19-4886-99E7-863B43DA4C2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618D664-3D9C-4AA8-A18A-0C25AC0B8F0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2B19-4886-99E7-863B43DA4C2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568B9960-24FB-4BCC-A1C4-D94D90DE222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2B19-4886-99E7-863B43DA4C2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47C68849-CB89-40B1-8F79-C5DC709C2A6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2B19-4886-99E7-863B43DA4C2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8BA8842-C43E-4AAE-A076-2C7D7547F2E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2B19-4886-99E7-863B43DA4C2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BB3B9155-59CF-4E93-B889-90FC0DB0EEC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2B19-4886-99E7-863B43DA4C2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4F965268-983B-4FFE-8132-FF40989AFF7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2B19-4886-99E7-863B43DA4C2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DA692209-8F9D-4CCB-9AC8-5C944A3832F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2B19-4886-99E7-863B43DA4C2A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37BC8CED-DBBA-4126-8914-C58647382EF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2B19-4886-99E7-863B43DA4C2A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2B19-4886-99E7-863B43DA4C2A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2B19-4886-99E7-863B43DA4C2A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2B19-4886-99E7-863B43DA4C2A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2B19-4886-99E7-863B43DA4C2A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2B19-4886-99E7-863B43DA4C2A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2B19-4886-99E7-863B43DA4C2A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2B19-4886-99E7-863B43DA4C2A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2B19-4886-99E7-863B43DA4C2A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2B19-4886-99E7-863B43DA4C2A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2B19-4886-99E7-863B43DA4C2A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2B19-4886-99E7-863B43DA4C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5-2B19-4886-99E7-863B43DA4C2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2A-4DB3-973B-2B66461196EF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2A-4DB3-973B-2B66461196EF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82A-4DB3-973B-2B66461196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bg1"/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997594050743651E-2"/>
          <c:y val="0.10935375536650475"/>
          <c:w val="0.93944685039370079"/>
          <c:h val="0.785069765108340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5-B4B1-4EB1-A14B-D6E747ECD580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rgbClr val="4DBF35"/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B4B1-4EB1-A14B-D6E747ECD5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3216191"/>
        <c:axId val="1273220031"/>
      </c:lineChart>
      <c:catAx>
        <c:axId val="1273216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73220031"/>
        <c:crosses val="autoZero"/>
        <c:auto val="1"/>
        <c:lblAlgn val="ctr"/>
        <c:lblOffset val="100"/>
        <c:noMultiLvlLbl val="0"/>
      </c:catAx>
      <c:valAx>
        <c:axId val="1273220031"/>
        <c:scaling>
          <c:orientation val="minMax"/>
          <c:max val="2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273216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C69-472F-B8F1-FB5D85FF698D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C69-472F-B8F1-FB5D85FF698D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FC69-472F-B8F1-FB5D85FF698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FC69-472F-B8F1-FB5D85FF698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FC69-472F-B8F1-FB5D85FF698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FC69-472F-B8F1-FB5D85FF698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FC69-472F-B8F1-FB5D85FF698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FC69-472F-B8F1-FB5D85FF698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FC69-472F-B8F1-FB5D85FF698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FC69-472F-B8F1-FB5D85FF698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FC69-472F-B8F1-FB5D85FF698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FC69-472F-B8F1-FB5D85FF698D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FC69-472F-B8F1-FB5D85FF698D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FC69-472F-B8F1-FB5D85FF698D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FC69-472F-B8F1-FB5D85FF698D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FC69-472F-B8F1-FB5D85FF698D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FC69-472F-B8F1-FB5D85FF698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FC69-472F-B8F1-FB5D85FF698D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FC69-472F-B8F1-FB5D85FF698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FC69-472F-B8F1-FB5D85FF698D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FC69-472F-B8F1-FB5D85FF698D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FC69-472F-B8F1-FB5D85FF698D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FC69-472F-B8F1-FB5D85FF698D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FC69-472F-B8F1-FB5D85FF698D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FC69-472F-B8F1-FB5D85FF698D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FC69-472F-B8F1-FB5D85FF698D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FC69-472F-B8F1-FB5D85FF698D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FC69-472F-B8F1-FB5D85FF698D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FC69-472F-B8F1-FB5D85FF698D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FC69-472F-B8F1-FB5D85FF698D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FC69-472F-B8F1-FB5D85FF698D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FC69-472F-B8F1-FB5D85FF698D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FC69-472F-B8F1-FB5D85FF698D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FC69-472F-B8F1-FB5D85FF698D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FC69-472F-B8F1-FB5D85FF698D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FC69-472F-B8F1-FB5D85FF698D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FC69-472F-B8F1-FB5D85FF698D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FC69-472F-B8F1-FB5D85FF698D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FC69-472F-B8F1-FB5D85FF698D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FC69-472F-B8F1-FB5D85FF698D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FC69-472F-B8F1-FB5D85FF698D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FC69-472F-B8F1-FB5D85FF698D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FC69-472F-B8F1-FB5D85FF698D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FC69-472F-B8F1-FB5D85FF698D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FC69-472F-B8F1-FB5D85FF698D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FC69-472F-B8F1-FB5D85FF698D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FC69-472F-B8F1-FB5D85FF698D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FC69-472F-B8F1-FB5D85FF698D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FC69-472F-B8F1-FB5D85FF698D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FC69-472F-B8F1-FB5D85FF698D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FC69-472F-B8F1-FB5D85FF698D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FC69-472F-B8F1-FB5D85FF698D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FC69-472F-B8F1-FB5D85FF698D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FC69-472F-B8F1-FB5D85FF698D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FC69-472F-B8F1-FB5D85FF698D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FC69-472F-B8F1-FB5D85FF698D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FC69-472F-B8F1-FB5D85FF698D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FC69-472F-B8F1-FB5D85FF698D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FC69-472F-B8F1-FB5D85FF698D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FC69-472F-B8F1-FB5D85FF698D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FC69-472F-B8F1-FB5D85FF698D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FC69-472F-B8F1-FB5D85FF698D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FC69-472F-B8F1-FB5D85FF698D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FC69-472F-B8F1-FB5D85FF698D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FC69-472F-B8F1-FB5D85FF698D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FC69-472F-B8F1-FB5D85FF698D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FC69-472F-B8F1-FB5D85FF698D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FC69-472F-B8F1-FB5D85FF698D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FC69-472F-B8F1-FB5D85FF698D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FC69-472F-B8F1-FB5D85FF698D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FC69-472F-B8F1-FB5D85FF698D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A47E3907-AF2D-4794-B0F9-43BBC972CAF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FC69-472F-B8F1-FB5D85FF698D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FC69-472F-B8F1-FB5D85FF698D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FC69-472F-B8F1-FB5D85FF698D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FC69-472F-B8F1-FB5D85FF698D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FC69-472F-B8F1-FB5D85FF698D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FC69-472F-B8F1-FB5D85FF698D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FC69-472F-B8F1-FB5D85FF698D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FC69-472F-B8F1-FB5D85FF698D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FC69-472F-B8F1-FB5D85FF698D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FC69-472F-B8F1-FB5D85FF698D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FC69-472F-B8F1-FB5D85FF698D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FC69-472F-B8F1-FB5D85FF698D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FC69-472F-B8F1-FB5D85FF698D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FC69-472F-B8F1-FB5D85FF698D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FC69-472F-B8F1-FB5D85FF698D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FC69-472F-B8F1-FB5D85FF698D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FC69-472F-B8F1-FB5D85FF698D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FC69-472F-B8F1-FB5D85FF698D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FC69-472F-B8F1-FB5D85FF698D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FC69-472F-B8F1-FB5D85FF698D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FC69-472F-B8F1-FB5D85FF698D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FC69-472F-B8F1-FB5D85FF698D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FC69-472F-B8F1-FB5D85FF698D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FC69-472F-B8F1-FB5D85FF698D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FC69-472F-B8F1-FB5D85FF698D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FC69-472F-B8F1-FB5D85FF698D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FC69-472F-B8F1-FB5D85FF698D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FC69-472F-B8F1-FB5D85FF698D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FC69-472F-B8F1-FB5D85FF698D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FC69-472F-B8F1-FB5D85FF698D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FC69-472F-B8F1-FB5D85FF69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FC69-472F-B8F1-FB5D85FF69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r>
              <a:rPr lang="en-US" sz="1000">
                <a:latin typeface="Roboto" panose="02000000000000000000" pitchFamily="2" charset="0"/>
                <a:ea typeface="Roboto" panose="02000000000000000000" pitchFamily="2" charset="0"/>
              </a:rPr>
              <a:t>June 2023</a:t>
            </a:r>
          </a:p>
        </c:rich>
      </c:tx>
      <c:layout>
        <c:manualLayout>
          <c:xMode val="edge"/>
          <c:yMode val="edge"/>
          <c:x val="0.3636792761391287"/>
          <c:y val="3.44827586206896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Roboto" panose="02000000000000000000" pitchFamily="2" charset="0"/>
              <a:ea typeface="Roboto" panose="02000000000000000000" pitchFamily="2" charset="0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63462756810571"/>
          <c:w val="0.91624047713588097"/>
          <c:h val="0.73435695538057744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75-4414-94AD-E49C1D42B9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50503EBC-97A2-4671-9A9F-2C97EE46740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0C75-4414-94AD-E49C1D42B90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B643882C-050E-4CFF-8462-AE3C6A8DD9E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0C75-4414-94AD-E49C1D42B90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785AE96A-1DA3-49FD-8B4B-81D95E23624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0C75-4414-94AD-E49C1D42B90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9A1D711F-885A-4EED-9E77-4E96727B069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0C75-4414-94AD-E49C1D42B90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4943822B-A386-44BA-936F-8F9FC4EECB1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0C75-4414-94AD-E49C1D42B905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6D191DF8-DF4B-42B6-B3B5-1E863E54BC8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0C75-4414-94AD-E49C1D42B905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31760A8F-5B9F-4B9D-B63B-1F1C41B55E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0C75-4414-94AD-E49C1D42B905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E0A8D2AA-36BF-41B4-A0C5-6E169CEE17C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0C75-4414-94AD-E49C1D42B905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656988AF-759E-43AB-AEBE-0D1BA38D11F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0C75-4414-94AD-E49C1D42B905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9AB36E1B-62DF-4828-B189-5CF4C4325B3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0C75-4414-94AD-E49C1D42B905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B877F49C-F491-449F-8E38-C7E77B6F5C1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0C75-4414-94AD-E49C1D42B905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783A040C-E859-4704-A9CA-AB8810F103A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0C75-4414-94AD-E49C1D42B905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A2815F7B-0EEB-4D19-926E-3599D179B43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0C75-4414-94AD-E49C1D42B905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EC8606B7-3ED7-433F-8FCF-9D894FA8691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0C75-4414-94AD-E49C1D42B905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6D8C7B05-8C77-48A1-BBF8-86B7FC3916B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0C75-4414-94AD-E49C1D42B905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00582535-0CBF-49B9-B267-3B0E0CC8FF6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0C75-4414-94AD-E49C1D42B905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440446E3-4D57-4AF8-84B9-B43F9E8E3AD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0C75-4414-94AD-E49C1D42B905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3FECAC00-413B-4C5B-BC1C-32749392A85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0C75-4414-94AD-E49C1D42B905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09F5F029-3B38-4A36-80E0-EDF9BD7A1C8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0C75-4414-94AD-E49C1D42B905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0882561C-64B0-46DA-8E7E-7087DD9CE7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0C75-4414-94AD-E49C1D42B905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6754D13F-97DA-49E6-97F8-FF441D74208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0C75-4414-94AD-E49C1D42B905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151E5184-C22E-4F1A-82F5-26308FE473B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0C75-4414-94AD-E49C1D42B905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60106EF1-1E2E-4D46-88B1-683FA76D621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0C75-4414-94AD-E49C1D42B905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E461CBE5-F681-4D5B-B81F-FE6F3D185A3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0C75-4414-94AD-E49C1D42B905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17093047-AAF2-4DE1-9397-D3AEDDA0C3F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0C75-4414-94AD-E49C1D42B905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9B8AB28B-50DF-49FB-A88E-89F9D50F57B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0C75-4414-94AD-E49C1D42B905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B8190FA7-692B-42AC-A791-AE9AB13BC96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0C75-4414-94AD-E49C1D42B905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30B8AA93-6381-46A0-A033-98425F18B09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0C75-4414-94AD-E49C1D42B905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168BA03C-D2FA-44BE-9ED7-501AE6CD3F5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0C75-4414-94AD-E49C1D42B905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0DC6C1FC-BBB0-4656-8BBC-DC7AF8FE937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0C75-4414-94AD-E49C1D42B905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B5B0ADED-400E-4263-BEF8-1A566CF3B31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0C75-4414-94AD-E49C1D42B905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D4729569-132B-4F77-9959-F24B7FCBA63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0C75-4414-94AD-E49C1D42B905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E52D8B25-D030-4AC0-81EC-CA5B549F03D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0C75-4414-94AD-E49C1D42B905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73E42C3F-DEBF-4630-9B80-4F52D3CF71E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0C75-4414-94AD-E49C1D42B905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B33F1DA3-3D88-4DA5-BFFC-D5FB8C87C4D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0C75-4414-94AD-E49C1D42B905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FA08640F-DE53-45AC-926B-D3AE916476F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0C75-4414-94AD-E49C1D42B905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E63539D0-51BD-46D3-9A64-E432D5FE11C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0C75-4414-94AD-E49C1D42B905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05C34318-921F-4BC0-A296-E3B05B05B92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0C75-4414-94AD-E49C1D42B905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4073ECF5-FEBE-47E8-872B-4448E88912E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0C75-4414-94AD-E49C1D42B905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E4C5184C-42E4-48D1-9113-9E960DAA619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0C75-4414-94AD-E49C1D42B905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8022FAC0-78D1-486B-B0EC-F9A7B38F2DC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0C75-4414-94AD-E49C1D42B905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446B1A1F-1047-47C3-BD51-8EE218143AE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0C75-4414-94AD-E49C1D42B90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bg1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0C75-4414-94AD-E49C1D42B905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0C75-4414-94AD-E49C1D42B9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tx1">
                <a:lumMod val="65000"/>
                <a:lumOff val="35000"/>
              </a:schemeClr>
            </a:solidFill>
            <a:ln w="3175">
              <a:solidFill>
                <a:schemeClr val="tx1">
                  <a:lumMod val="85000"/>
                  <a:lumOff val="15000"/>
                </a:schemeClr>
              </a:solidFill>
            </a:ln>
          </c:spPr>
          <c:dPt>
            <c:idx val="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FC0-4FDB-9D38-CB1F3A06C5CE}"/>
              </c:ext>
            </c:extLst>
          </c:dPt>
          <c:dPt>
            <c:idx val="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FC0-4FDB-9D38-CB1F3A06C5CE}"/>
              </c:ext>
            </c:extLst>
          </c:dPt>
          <c:dPt>
            <c:idx val="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FC0-4FDB-9D38-CB1F3A06C5CE}"/>
              </c:ext>
            </c:extLst>
          </c:dPt>
          <c:dPt>
            <c:idx val="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FC0-4FDB-9D38-CB1F3A06C5CE}"/>
              </c:ext>
            </c:extLst>
          </c:dPt>
          <c:dPt>
            <c:idx val="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8FC0-4FDB-9D38-CB1F3A06C5CE}"/>
              </c:ext>
            </c:extLst>
          </c:dPt>
          <c:dPt>
            <c:idx val="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8FC0-4FDB-9D38-CB1F3A06C5CE}"/>
              </c:ext>
            </c:extLst>
          </c:dPt>
          <c:dPt>
            <c:idx val="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8FC0-4FDB-9D38-CB1F3A06C5CE}"/>
              </c:ext>
            </c:extLst>
          </c:dPt>
          <c:dPt>
            <c:idx val="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8FC0-4FDB-9D38-CB1F3A06C5CE}"/>
              </c:ext>
            </c:extLst>
          </c:dPt>
          <c:dPt>
            <c:idx val="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8FC0-4FDB-9D38-CB1F3A06C5CE}"/>
              </c:ext>
            </c:extLst>
          </c:dPt>
          <c:dPt>
            <c:idx val="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8FC0-4FDB-9D38-CB1F3A06C5CE}"/>
              </c:ext>
            </c:extLst>
          </c:dPt>
          <c:dPt>
            <c:idx val="1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8FC0-4FDB-9D38-CB1F3A06C5CE}"/>
              </c:ext>
            </c:extLst>
          </c:dPt>
          <c:dPt>
            <c:idx val="1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8FC0-4FDB-9D38-CB1F3A06C5CE}"/>
              </c:ext>
            </c:extLst>
          </c:dPt>
          <c:dPt>
            <c:idx val="1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8FC0-4FDB-9D38-CB1F3A06C5CE}"/>
              </c:ext>
            </c:extLst>
          </c:dPt>
          <c:dPt>
            <c:idx val="1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8FC0-4FDB-9D38-CB1F3A06C5CE}"/>
              </c:ext>
            </c:extLst>
          </c:dPt>
          <c:dPt>
            <c:idx val="1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8FC0-4FDB-9D38-CB1F3A06C5CE}"/>
              </c:ext>
            </c:extLst>
          </c:dPt>
          <c:dPt>
            <c:idx val="1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8FC0-4FDB-9D38-CB1F3A06C5CE}"/>
              </c:ext>
            </c:extLst>
          </c:dPt>
          <c:dPt>
            <c:idx val="1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8FC0-4FDB-9D38-CB1F3A06C5CE}"/>
              </c:ext>
            </c:extLst>
          </c:dPt>
          <c:dPt>
            <c:idx val="1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8FC0-4FDB-9D38-CB1F3A06C5CE}"/>
              </c:ext>
            </c:extLst>
          </c:dPt>
          <c:dPt>
            <c:idx val="1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8FC0-4FDB-9D38-CB1F3A06C5CE}"/>
              </c:ext>
            </c:extLst>
          </c:dPt>
          <c:dPt>
            <c:idx val="1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8FC0-4FDB-9D38-CB1F3A06C5CE}"/>
              </c:ext>
            </c:extLst>
          </c:dPt>
          <c:dPt>
            <c:idx val="2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8FC0-4FDB-9D38-CB1F3A06C5CE}"/>
              </c:ext>
            </c:extLst>
          </c:dPt>
          <c:dPt>
            <c:idx val="2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8FC0-4FDB-9D38-CB1F3A06C5CE}"/>
              </c:ext>
            </c:extLst>
          </c:dPt>
          <c:dPt>
            <c:idx val="2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8FC0-4FDB-9D38-CB1F3A06C5CE}"/>
              </c:ext>
            </c:extLst>
          </c:dPt>
          <c:dPt>
            <c:idx val="2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8FC0-4FDB-9D38-CB1F3A06C5CE}"/>
              </c:ext>
            </c:extLst>
          </c:dPt>
          <c:dPt>
            <c:idx val="2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8FC0-4FDB-9D38-CB1F3A06C5CE}"/>
              </c:ext>
            </c:extLst>
          </c:dPt>
          <c:dPt>
            <c:idx val="2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8FC0-4FDB-9D38-CB1F3A06C5CE}"/>
              </c:ext>
            </c:extLst>
          </c:dPt>
          <c:dPt>
            <c:idx val="2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8FC0-4FDB-9D38-CB1F3A06C5CE}"/>
              </c:ext>
            </c:extLst>
          </c:dPt>
          <c:dPt>
            <c:idx val="2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8FC0-4FDB-9D38-CB1F3A06C5CE}"/>
              </c:ext>
            </c:extLst>
          </c:dPt>
          <c:dPt>
            <c:idx val="2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8FC0-4FDB-9D38-CB1F3A06C5CE}"/>
              </c:ext>
            </c:extLst>
          </c:dPt>
          <c:dPt>
            <c:idx val="2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8FC0-4FDB-9D38-CB1F3A06C5CE}"/>
              </c:ext>
            </c:extLst>
          </c:dPt>
          <c:dPt>
            <c:idx val="3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8FC0-4FDB-9D38-CB1F3A06C5CE}"/>
              </c:ext>
            </c:extLst>
          </c:dPt>
          <c:dPt>
            <c:idx val="3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8FC0-4FDB-9D38-CB1F3A06C5CE}"/>
              </c:ext>
            </c:extLst>
          </c:dPt>
          <c:dPt>
            <c:idx val="3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8FC0-4FDB-9D38-CB1F3A06C5CE}"/>
              </c:ext>
            </c:extLst>
          </c:dPt>
          <c:dPt>
            <c:idx val="3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8FC0-4FDB-9D38-CB1F3A06C5CE}"/>
              </c:ext>
            </c:extLst>
          </c:dPt>
          <c:dPt>
            <c:idx val="3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8FC0-4FDB-9D38-CB1F3A06C5CE}"/>
              </c:ext>
            </c:extLst>
          </c:dPt>
          <c:dPt>
            <c:idx val="3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8FC0-4FDB-9D38-CB1F3A06C5CE}"/>
              </c:ext>
            </c:extLst>
          </c:dPt>
          <c:dPt>
            <c:idx val="3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8FC0-4FDB-9D38-CB1F3A06C5CE}"/>
              </c:ext>
            </c:extLst>
          </c:dPt>
          <c:dPt>
            <c:idx val="3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8FC0-4FDB-9D38-CB1F3A06C5CE}"/>
              </c:ext>
            </c:extLst>
          </c:dPt>
          <c:dPt>
            <c:idx val="3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8FC0-4FDB-9D38-CB1F3A06C5CE}"/>
              </c:ext>
            </c:extLst>
          </c:dPt>
          <c:dPt>
            <c:idx val="3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8FC0-4FDB-9D38-CB1F3A06C5CE}"/>
              </c:ext>
            </c:extLst>
          </c:dPt>
          <c:dPt>
            <c:idx val="4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8FC0-4FDB-9D38-CB1F3A06C5CE}"/>
              </c:ext>
            </c:extLst>
          </c:dPt>
          <c:dPt>
            <c:idx val="4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8FC0-4FDB-9D38-CB1F3A06C5CE}"/>
              </c:ext>
            </c:extLst>
          </c:dPt>
          <c:dPt>
            <c:idx val="4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8FC0-4FDB-9D38-CB1F3A06C5CE}"/>
              </c:ext>
            </c:extLst>
          </c:dPt>
          <c:dPt>
            <c:idx val="4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8FC0-4FDB-9D38-CB1F3A06C5CE}"/>
              </c:ext>
            </c:extLst>
          </c:dPt>
          <c:dPt>
            <c:idx val="4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8FC0-4FDB-9D38-CB1F3A06C5CE}"/>
              </c:ext>
            </c:extLst>
          </c:dPt>
          <c:dPt>
            <c:idx val="4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8FC0-4FDB-9D38-CB1F3A06C5CE}"/>
              </c:ext>
            </c:extLst>
          </c:dPt>
          <c:dPt>
            <c:idx val="4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8FC0-4FDB-9D38-CB1F3A06C5CE}"/>
              </c:ext>
            </c:extLst>
          </c:dPt>
          <c:dPt>
            <c:idx val="4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8FC0-4FDB-9D38-CB1F3A06C5CE}"/>
              </c:ext>
            </c:extLst>
          </c:dPt>
          <c:dPt>
            <c:idx val="4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8FC0-4FDB-9D38-CB1F3A06C5CE}"/>
              </c:ext>
            </c:extLst>
          </c:dPt>
          <c:dPt>
            <c:idx val="4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8FC0-4FDB-9D38-CB1F3A06C5CE}"/>
              </c:ext>
            </c:extLst>
          </c:dPt>
          <c:dPt>
            <c:idx val="5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8FC0-4FDB-9D38-CB1F3A06C5CE}"/>
              </c:ext>
            </c:extLst>
          </c:dPt>
          <c:dPt>
            <c:idx val="5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8FC0-4FDB-9D38-CB1F3A06C5CE}"/>
              </c:ext>
            </c:extLst>
          </c:dPt>
          <c:dPt>
            <c:idx val="5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8FC0-4FDB-9D38-CB1F3A06C5CE}"/>
              </c:ext>
            </c:extLst>
          </c:dPt>
          <c:dPt>
            <c:idx val="5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8FC0-4FDB-9D38-CB1F3A06C5CE}"/>
              </c:ext>
            </c:extLst>
          </c:dPt>
          <c:dPt>
            <c:idx val="5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8FC0-4FDB-9D38-CB1F3A06C5CE}"/>
              </c:ext>
            </c:extLst>
          </c:dPt>
          <c:dPt>
            <c:idx val="5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8FC0-4FDB-9D38-CB1F3A06C5CE}"/>
              </c:ext>
            </c:extLst>
          </c:dPt>
          <c:dPt>
            <c:idx val="5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8FC0-4FDB-9D38-CB1F3A06C5CE}"/>
              </c:ext>
            </c:extLst>
          </c:dPt>
          <c:dPt>
            <c:idx val="5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8FC0-4FDB-9D38-CB1F3A06C5CE}"/>
              </c:ext>
            </c:extLst>
          </c:dPt>
          <c:dPt>
            <c:idx val="5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8FC0-4FDB-9D38-CB1F3A06C5CE}"/>
              </c:ext>
            </c:extLst>
          </c:dPt>
          <c:dPt>
            <c:idx val="5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8FC0-4FDB-9D38-CB1F3A06C5CE}"/>
              </c:ext>
            </c:extLst>
          </c:dPt>
          <c:dPt>
            <c:idx val="6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8FC0-4FDB-9D38-CB1F3A06C5CE}"/>
              </c:ext>
            </c:extLst>
          </c:dPt>
          <c:dPt>
            <c:idx val="6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8FC0-4FDB-9D38-CB1F3A06C5CE}"/>
              </c:ext>
            </c:extLst>
          </c:dPt>
          <c:dPt>
            <c:idx val="6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8FC0-4FDB-9D38-CB1F3A06C5CE}"/>
              </c:ext>
            </c:extLst>
          </c:dPt>
          <c:dPt>
            <c:idx val="6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8FC0-4FDB-9D38-CB1F3A06C5CE}"/>
              </c:ext>
            </c:extLst>
          </c:dPt>
          <c:dPt>
            <c:idx val="6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8FC0-4FDB-9D38-CB1F3A06C5CE}"/>
              </c:ext>
            </c:extLst>
          </c:dPt>
          <c:dPt>
            <c:idx val="6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8FC0-4FDB-9D38-CB1F3A06C5CE}"/>
              </c:ext>
            </c:extLst>
          </c:dPt>
          <c:dPt>
            <c:idx val="6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8FC0-4FDB-9D38-CB1F3A06C5CE}"/>
              </c:ext>
            </c:extLst>
          </c:dPt>
          <c:dPt>
            <c:idx val="6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8FC0-4FDB-9D38-CB1F3A06C5CE}"/>
              </c:ext>
            </c:extLst>
          </c:dPt>
          <c:dPt>
            <c:idx val="6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8FC0-4FDB-9D38-CB1F3A06C5CE}"/>
              </c:ext>
            </c:extLst>
          </c:dPt>
          <c:dPt>
            <c:idx val="6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8FC0-4FDB-9D38-CB1F3A06C5CE}"/>
              </c:ext>
            </c:extLst>
          </c:dPt>
          <c:dPt>
            <c:idx val="7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8FC0-4FDB-9D38-CB1F3A06C5CE}"/>
              </c:ext>
            </c:extLst>
          </c:dPt>
          <c:dPt>
            <c:idx val="7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8FC0-4FDB-9D38-CB1F3A06C5CE}"/>
              </c:ext>
            </c:extLst>
          </c:dPt>
          <c:dPt>
            <c:idx val="7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8FC0-4FDB-9D38-CB1F3A06C5CE}"/>
              </c:ext>
            </c:extLst>
          </c:dPt>
          <c:dPt>
            <c:idx val="7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8FC0-4FDB-9D38-CB1F3A06C5CE}"/>
              </c:ext>
            </c:extLst>
          </c:dPt>
          <c:dPt>
            <c:idx val="7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8FC0-4FDB-9D38-CB1F3A06C5CE}"/>
              </c:ext>
            </c:extLst>
          </c:dPt>
          <c:dPt>
            <c:idx val="7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8FC0-4FDB-9D38-CB1F3A06C5CE}"/>
              </c:ext>
            </c:extLst>
          </c:dPt>
          <c:dPt>
            <c:idx val="7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8FC0-4FDB-9D38-CB1F3A06C5CE}"/>
              </c:ext>
            </c:extLst>
          </c:dPt>
          <c:dPt>
            <c:idx val="7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8FC0-4FDB-9D38-CB1F3A06C5CE}"/>
              </c:ext>
            </c:extLst>
          </c:dPt>
          <c:dPt>
            <c:idx val="7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8FC0-4FDB-9D38-CB1F3A06C5CE}"/>
              </c:ext>
            </c:extLst>
          </c:dPt>
          <c:dPt>
            <c:idx val="7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8FC0-4FDB-9D38-CB1F3A06C5CE}"/>
              </c:ext>
            </c:extLst>
          </c:dPt>
          <c:dPt>
            <c:idx val="8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8FC0-4FDB-9D38-CB1F3A06C5CE}"/>
              </c:ext>
            </c:extLst>
          </c:dPt>
          <c:dPt>
            <c:idx val="8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8FC0-4FDB-9D38-CB1F3A06C5CE}"/>
              </c:ext>
            </c:extLst>
          </c:dPt>
          <c:dPt>
            <c:idx val="8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8FC0-4FDB-9D38-CB1F3A06C5CE}"/>
              </c:ext>
            </c:extLst>
          </c:dPt>
          <c:dPt>
            <c:idx val="8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8FC0-4FDB-9D38-CB1F3A06C5CE}"/>
              </c:ext>
            </c:extLst>
          </c:dPt>
          <c:dPt>
            <c:idx val="8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8FC0-4FDB-9D38-CB1F3A06C5CE}"/>
              </c:ext>
            </c:extLst>
          </c:dPt>
          <c:dPt>
            <c:idx val="8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8FC0-4FDB-9D38-CB1F3A06C5CE}"/>
              </c:ext>
            </c:extLst>
          </c:dPt>
          <c:dPt>
            <c:idx val="8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8FC0-4FDB-9D38-CB1F3A06C5CE}"/>
              </c:ext>
            </c:extLst>
          </c:dPt>
          <c:dPt>
            <c:idx val="8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8FC0-4FDB-9D38-CB1F3A06C5CE}"/>
              </c:ext>
            </c:extLst>
          </c:dPt>
          <c:dPt>
            <c:idx val="8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8FC0-4FDB-9D38-CB1F3A06C5CE}"/>
              </c:ext>
            </c:extLst>
          </c:dPt>
          <c:dPt>
            <c:idx val="8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8FC0-4FDB-9D38-CB1F3A06C5CE}"/>
              </c:ext>
            </c:extLst>
          </c:dPt>
          <c:dPt>
            <c:idx val="9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8FC0-4FDB-9D38-CB1F3A06C5CE}"/>
              </c:ext>
            </c:extLst>
          </c:dPt>
          <c:dPt>
            <c:idx val="9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8FC0-4FDB-9D38-CB1F3A06C5CE}"/>
              </c:ext>
            </c:extLst>
          </c:dPt>
          <c:dPt>
            <c:idx val="9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8FC0-4FDB-9D38-CB1F3A06C5CE}"/>
              </c:ext>
            </c:extLst>
          </c:dPt>
          <c:dPt>
            <c:idx val="9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8FC0-4FDB-9D38-CB1F3A06C5CE}"/>
              </c:ext>
            </c:extLst>
          </c:dPt>
          <c:dPt>
            <c:idx val="9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8FC0-4FDB-9D38-CB1F3A06C5CE}"/>
              </c:ext>
            </c:extLst>
          </c:dPt>
          <c:dPt>
            <c:idx val="9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8FC0-4FDB-9D38-CB1F3A06C5CE}"/>
              </c:ext>
            </c:extLst>
          </c:dPt>
          <c:dPt>
            <c:idx val="9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8FC0-4FDB-9D38-CB1F3A06C5CE}"/>
              </c:ext>
            </c:extLst>
          </c:dPt>
          <c:dPt>
            <c:idx val="9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8FC0-4FDB-9D38-CB1F3A06C5CE}"/>
              </c:ext>
            </c:extLst>
          </c:dPt>
          <c:dPt>
            <c:idx val="9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8FC0-4FDB-9D38-CB1F3A06C5CE}"/>
              </c:ext>
            </c:extLst>
          </c:dPt>
          <c:dPt>
            <c:idx val="9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8FC0-4FDB-9D38-CB1F3A06C5CE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8FC0-4FDB-9D38-CB1F3A06C5CE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8FC0-4FDB-9D38-CB1F3A06C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4DBF35"/>
            </a:solidFill>
            <a:ln w="3175">
              <a:solidFill>
                <a:schemeClr val="tx1">
                  <a:lumMod val="85000"/>
                  <a:lumOff val="15000"/>
                </a:schemeClr>
              </a:solidFill>
            </a:ln>
          </c:spPr>
          <c:dPt>
            <c:idx val="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637-41C3-9AFD-67EFC5CBC4AC}"/>
              </c:ext>
            </c:extLst>
          </c:dPt>
          <c:dPt>
            <c:idx val="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637-41C3-9AFD-67EFC5CBC4AC}"/>
              </c:ext>
            </c:extLst>
          </c:dPt>
          <c:dPt>
            <c:idx val="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637-41C3-9AFD-67EFC5CBC4AC}"/>
              </c:ext>
            </c:extLst>
          </c:dPt>
          <c:dPt>
            <c:idx val="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637-41C3-9AFD-67EFC5CBC4AC}"/>
              </c:ext>
            </c:extLst>
          </c:dPt>
          <c:dPt>
            <c:idx val="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8637-41C3-9AFD-67EFC5CBC4AC}"/>
              </c:ext>
            </c:extLst>
          </c:dPt>
          <c:dPt>
            <c:idx val="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8637-41C3-9AFD-67EFC5CBC4AC}"/>
              </c:ext>
            </c:extLst>
          </c:dPt>
          <c:dPt>
            <c:idx val="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8637-41C3-9AFD-67EFC5CBC4AC}"/>
              </c:ext>
            </c:extLst>
          </c:dPt>
          <c:dPt>
            <c:idx val="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8637-41C3-9AFD-67EFC5CBC4AC}"/>
              </c:ext>
            </c:extLst>
          </c:dPt>
          <c:dPt>
            <c:idx val="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8637-41C3-9AFD-67EFC5CBC4AC}"/>
              </c:ext>
            </c:extLst>
          </c:dPt>
          <c:dPt>
            <c:idx val="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8637-41C3-9AFD-67EFC5CBC4AC}"/>
              </c:ext>
            </c:extLst>
          </c:dPt>
          <c:dPt>
            <c:idx val="1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8637-41C3-9AFD-67EFC5CBC4AC}"/>
              </c:ext>
            </c:extLst>
          </c:dPt>
          <c:dPt>
            <c:idx val="1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8637-41C3-9AFD-67EFC5CBC4AC}"/>
              </c:ext>
            </c:extLst>
          </c:dPt>
          <c:dPt>
            <c:idx val="1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8637-41C3-9AFD-67EFC5CBC4AC}"/>
              </c:ext>
            </c:extLst>
          </c:dPt>
          <c:dPt>
            <c:idx val="1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8637-41C3-9AFD-67EFC5CBC4AC}"/>
              </c:ext>
            </c:extLst>
          </c:dPt>
          <c:dPt>
            <c:idx val="1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8637-41C3-9AFD-67EFC5CBC4AC}"/>
              </c:ext>
            </c:extLst>
          </c:dPt>
          <c:dPt>
            <c:idx val="1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8637-41C3-9AFD-67EFC5CBC4AC}"/>
              </c:ext>
            </c:extLst>
          </c:dPt>
          <c:dPt>
            <c:idx val="1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8637-41C3-9AFD-67EFC5CBC4AC}"/>
              </c:ext>
            </c:extLst>
          </c:dPt>
          <c:dPt>
            <c:idx val="1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8637-41C3-9AFD-67EFC5CBC4AC}"/>
              </c:ext>
            </c:extLst>
          </c:dPt>
          <c:dPt>
            <c:idx val="1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8637-41C3-9AFD-67EFC5CBC4AC}"/>
              </c:ext>
            </c:extLst>
          </c:dPt>
          <c:dPt>
            <c:idx val="1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8637-41C3-9AFD-67EFC5CBC4AC}"/>
              </c:ext>
            </c:extLst>
          </c:dPt>
          <c:dPt>
            <c:idx val="2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8637-41C3-9AFD-67EFC5CBC4AC}"/>
              </c:ext>
            </c:extLst>
          </c:dPt>
          <c:dPt>
            <c:idx val="2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8637-41C3-9AFD-67EFC5CBC4AC}"/>
              </c:ext>
            </c:extLst>
          </c:dPt>
          <c:dPt>
            <c:idx val="2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8637-41C3-9AFD-67EFC5CBC4AC}"/>
              </c:ext>
            </c:extLst>
          </c:dPt>
          <c:dPt>
            <c:idx val="2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8637-41C3-9AFD-67EFC5CBC4AC}"/>
              </c:ext>
            </c:extLst>
          </c:dPt>
          <c:dPt>
            <c:idx val="2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8637-41C3-9AFD-67EFC5CBC4AC}"/>
              </c:ext>
            </c:extLst>
          </c:dPt>
          <c:dPt>
            <c:idx val="2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8637-41C3-9AFD-67EFC5CBC4AC}"/>
              </c:ext>
            </c:extLst>
          </c:dPt>
          <c:dPt>
            <c:idx val="2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8637-41C3-9AFD-67EFC5CBC4AC}"/>
              </c:ext>
            </c:extLst>
          </c:dPt>
          <c:dPt>
            <c:idx val="2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8637-41C3-9AFD-67EFC5CBC4AC}"/>
              </c:ext>
            </c:extLst>
          </c:dPt>
          <c:dPt>
            <c:idx val="2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8637-41C3-9AFD-67EFC5CBC4AC}"/>
              </c:ext>
            </c:extLst>
          </c:dPt>
          <c:dPt>
            <c:idx val="2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8637-41C3-9AFD-67EFC5CBC4AC}"/>
              </c:ext>
            </c:extLst>
          </c:dPt>
          <c:dPt>
            <c:idx val="3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8637-41C3-9AFD-67EFC5CBC4AC}"/>
              </c:ext>
            </c:extLst>
          </c:dPt>
          <c:dPt>
            <c:idx val="3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8637-41C3-9AFD-67EFC5CBC4AC}"/>
              </c:ext>
            </c:extLst>
          </c:dPt>
          <c:dPt>
            <c:idx val="3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8637-41C3-9AFD-67EFC5CBC4AC}"/>
              </c:ext>
            </c:extLst>
          </c:dPt>
          <c:dPt>
            <c:idx val="3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8637-41C3-9AFD-67EFC5CBC4AC}"/>
              </c:ext>
            </c:extLst>
          </c:dPt>
          <c:dPt>
            <c:idx val="3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8637-41C3-9AFD-67EFC5CBC4AC}"/>
              </c:ext>
            </c:extLst>
          </c:dPt>
          <c:dPt>
            <c:idx val="3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8637-41C3-9AFD-67EFC5CBC4AC}"/>
              </c:ext>
            </c:extLst>
          </c:dPt>
          <c:dPt>
            <c:idx val="3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8637-41C3-9AFD-67EFC5CBC4AC}"/>
              </c:ext>
            </c:extLst>
          </c:dPt>
          <c:dPt>
            <c:idx val="3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8637-41C3-9AFD-67EFC5CBC4AC}"/>
              </c:ext>
            </c:extLst>
          </c:dPt>
          <c:dPt>
            <c:idx val="3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8637-41C3-9AFD-67EFC5CBC4AC}"/>
              </c:ext>
            </c:extLst>
          </c:dPt>
          <c:dPt>
            <c:idx val="3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8637-41C3-9AFD-67EFC5CBC4AC}"/>
              </c:ext>
            </c:extLst>
          </c:dPt>
          <c:dPt>
            <c:idx val="4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8637-41C3-9AFD-67EFC5CBC4AC}"/>
              </c:ext>
            </c:extLst>
          </c:dPt>
          <c:dPt>
            <c:idx val="4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8637-41C3-9AFD-67EFC5CBC4AC}"/>
              </c:ext>
            </c:extLst>
          </c:dPt>
          <c:dPt>
            <c:idx val="4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8637-41C3-9AFD-67EFC5CBC4AC}"/>
              </c:ext>
            </c:extLst>
          </c:dPt>
          <c:dPt>
            <c:idx val="4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8637-41C3-9AFD-67EFC5CBC4AC}"/>
              </c:ext>
            </c:extLst>
          </c:dPt>
          <c:dPt>
            <c:idx val="4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8637-41C3-9AFD-67EFC5CBC4AC}"/>
              </c:ext>
            </c:extLst>
          </c:dPt>
          <c:dPt>
            <c:idx val="4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8637-41C3-9AFD-67EFC5CBC4AC}"/>
              </c:ext>
            </c:extLst>
          </c:dPt>
          <c:dPt>
            <c:idx val="4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8637-41C3-9AFD-67EFC5CBC4AC}"/>
              </c:ext>
            </c:extLst>
          </c:dPt>
          <c:dPt>
            <c:idx val="4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8637-41C3-9AFD-67EFC5CBC4AC}"/>
              </c:ext>
            </c:extLst>
          </c:dPt>
          <c:dPt>
            <c:idx val="4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8637-41C3-9AFD-67EFC5CBC4AC}"/>
              </c:ext>
            </c:extLst>
          </c:dPt>
          <c:dPt>
            <c:idx val="4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8637-41C3-9AFD-67EFC5CBC4AC}"/>
              </c:ext>
            </c:extLst>
          </c:dPt>
          <c:dPt>
            <c:idx val="5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8637-41C3-9AFD-67EFC5CBC4AC}"/>
              </c:ext>
            </c:extLst>
          </c:dPt>
          <c:dPt>
            <c:idx val="5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8637-41C3-9AFD-67EFC5CBC4AC}"/>
              </c:ext>
            </c:extLst>
          </c:dPt>
          <c:dPt>
            <c:idx val="5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8637-41C3-9AFD-67EFC5CBC4AC}"/>
              </c:ext>
            </c:extLst>
          </c:dPt>
          <c:dPt>
            <c:idx val="5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8637-41C3-9AFD-67EFC5CBC4AC}"/>
              </c:ext>
            </c:extLst>
          </c:dPt>
          <c:dPt>
            <c:idx val="5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8637-41C3-9AFD-67EFC5CBC4AC}"/>
              </c:ext>
            </c:extLst>
          </c:dPt>
          <c:dPt>
            <c:idx val="5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8637-41C3-9AFD-67EFC5CBC4AC}"/>
              </c:ext>
            </c:extLst>
          </c:dPt>
          <c:dPt>
            <c:idx val="5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8637-41C3-9AFD-67EFC5CBC4AC}"/>
              </c:ext>
            </c:extLst>
          </c:dPt>
          <c:dPt>
            <c:idx val="5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8637-41C3-9AFD-67EFC5CBC4AC}"/>
              </c:ext>
            </c:extLst>
          </c:dPt>
          <c:dPt>
            <c:idx val="5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8637-41C3-9AFD-67EFC5CBC4AC}"/>
              </c:ext>
            </c:extLst>
          </c:dPt>
          <c:dPt>
            <c:idx val="5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8637-41C3-9AFD-67EFC5CBC4AC}"/>
              </c:ext>
            </c:extLst>
          </c:dPt>
          <c:dPt>
            <c:idx val="6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8637-41C3-9AFD-67EFC5CBC4AC}"/>
              </c:ext>
            </c:extLst>
          </c:dPt>
          <c:dPt>
            <c:idx val="6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8637-41C3-9AFD-67EFC5CBC4AC}"/>
              </c:ext>
            </c:extLst>
          </c:dPt>
          <c:dPt>
            <c:idx val="6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8637-41C3-9AFD-67EFC5CBC4AC}"/>
              </c:ext>
            </c:extLst>
          </c:dPt>
          <c:dPt>
            <c:idx val="6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8637-41C3-9AFD-67EFC5CBC4AC}"/>
              </c:ext>
            </c:extLst>
          </c:dPt>
          <c:dPt>
            <c:idx val="6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8637-41C3-9AFD-67EFC5CBC4AC}"/>
              </c:ext>
            </c:extLst>
          </c:dPt>
          <c:dPt>
            <c:idx val="6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8637-41C3-9AFD-67EFC5CBC4AC}"/>
              </c:ext>
            </c:extLst>
          </c:dPt>
          <c:dPt>
            <c:idx val="6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8637-41C3-9AFD-67EFC5CBC4AC}"/>
              </c:ext>
            </c:extLst>
          </c:dPt>
          <c:dPt>
            <c:idx val="6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8637-41C3-9AFD-67EFC5CBC4AC}"/>
              </c:ext>
            </c:extLst>
          </c:dPt>
          <c:dPt>
            <c:idx val="6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8637-41C3-9AFD-67EFC5CBC4AC}"/>
              </c:ext>
            </c:extLst>
          </c:dPt>
          <c:dPt>
            <c:idx val="6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8637-41C3-9AFD-67EFC5CBC4AC}"/>
              </c:ext>
            </c:extLst>
          </c:dPt>
          <c:dPt>
            <c:idx val="7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8637-41C3-9AFD-67EFC5CBC4AC}"/>
              </c:ext>
            </c:extLst>
          </c:dPt>
          <c:dPt>
            <c:idx val="7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8637-41C3-9AFD-67EFC5CBC4AC}"/>
              </c:ext>
            </c:extLst>
          </c:dPt>
          <c:dPt>
            <c:idx val="7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8637-41C3-9AFD-67EFC5CBC4AC}"/>
              </c:ext>
            </c:extLst>
          </c:dPt>
          <c:dPt>
            <c:idx val="7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8637-41C3-9AFD-67EFC5CBC4AC}"/>
              </c:ext>
            </c:extLst>
          </c:dPt>
          <c:dPt>
            <c:idx val="7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8637-41C3-9AFD-67EFC5CBC4AC}"/>
              </c:ext>
            </c:extLst>
          </c:dPt>
          <c:dPt>
            <c:idx val="7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8637-41C3-9AFD-67EFC5CBC4AC}"/>
              </c:ext>
            </c:extLst>
          </c:dPt>
          <c:dPt>
            <c:idx val="7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8637-41C3-9AFD-67EFC5CBC4AC}"/>
              </c:ext>
            </c:extLst>
          </c:dPt>
          <c:dPt>
            <c:idx val="7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8637-41C3-9AFD-67EFC5CBC4AC}"/>
              </c:ext>
            </c:extLst>
          </c:dPt>
          <c:dPt>
            <c:idx val="7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8637-41C3-9AFD-67EFC5CBC4AC}"/>
              </c:ext>
            </c:extLst>
          </c:dPt>
          <c:dPt>
            <c:idx val="7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8637-41C3-9AFD-67EFC5CBC4AC}"/>
              </c:ext>
            </c:extLst>
          </c:dPt>
          <c:dPt>
            <c:idx val="8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8637-41C3-9AFD-67EFC5CBC4AC}"/>
              </c:ext>
            </c:extLst>
          </c:dPt>
          <c:dPt>
            <c:idx val="8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8637-41C3-9AFD-67EFC5CBC4AC}"/>
              </c:ext>
            </c:extLst>
          </c:dPt>
          <c:dPt>
            <c:idx val="8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8637-41C3-9AFD-67EFC5CBC4AC}"/>
              </c:ext>
            </c:extLst>
          </c:dPt>
          <c:dPt>
            <c:idx val="8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8637-41C3-9AFD-67EFC5CBC4AC}"/>
              </c:ext>
            </c:extLst>
          </c:dPt>
          <c:dPt>
            <c:idx val="8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8637-41C3-9AFD-67EFC5CBC4AC}"/>
              </c:ext>
            </c:extLst>
          </c:dPt>
          <c:dPt>
            <c:idx val="8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8637-41C3-9AFD-67EFC5CBC4AC}"/>
              </c:ext>
            </c:extLst>
          </c:dPt>
          <c:dPt>
            <c:idx val="8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8637-41C3-9AFD-67EFC5CBC4AC}"/>
              </c:ext>
            </c:extLst>
          </c:dPt>
          <c:dPt>
            <c:idx val="8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8637-41C3-9AFD-67EFC5CBC4AC}"/>
              </c:ext>
            </c:extLst>
          </c:dPt>
          <c:dPt>
            <c:idx val="8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8637-41C3-9AFD-67EFC5CBC4AC}"/>
              </c:ext>
            </c:extLst>
          </c:dPt>
          <c:dPt>
            <c:idx val="8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8637-41C3-9AFD-67EFC5CBC4AC}"/>
              </c:ext>
            </c:extLst>
          </c:dPt>
          <c:dPt>
            <c:idx val="9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8637-41C3-9AFD-67EFC5CBC4AC}"/>
              </c:ext>
            </c:extLst>
          </c:dPt>
          <c:dPt>
            <c:idx val="9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8637-41C3-9AFD-67EFC5CBC4AC}"/>
              </c:ext>
            </c:extLst>
          </c:dPt>
          <c:dPt>
            <c:idx val="9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8637-41C3-9AFD-67EFC5CBC4AC}"/>
              </c:ext>
            </c:extLst>
          </c:dPt>
          <c:dPt>
            <c:idx val="9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8637-41C3-9AFD-67EFC5CBC4AC}"/>
              </c:ext>
            </c:extLst>
          </c:dPt>
          <c:dPt>
            <c:idx val="9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8637-41C3-9AFD-67EFC5CBC4AC}"/>
              </c:ext>
            </c:extLst>
          </c:dPt>
          <c:dPt>
            <c:idx val="9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8637-41C3-9AFD-67EFC5CBC4AC}"/>
              </c:ext>
            </c:extLst>
          </c:dPt>
          <c:dPt>
            <c:idx val="9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8637-41C3-9AFD-67EFC5CBC4AC}"/>
              </c:ext>
            </c:extLst>
          </c:dPt>
          <c:dPt>
            <c:idx val="9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8637-41C3-9AFD-67EFC5CBC4AC}"/>
              </c:ext>
            </c:extLst>
          </c:dPt>
          <c:dPt>
            <c:idx val="9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8637-41C3-9AFD-67EFC5CBC4AC}"/>
              </c:ext>
            </c:extLst>
          </c:dPt>
          <c:dPt>
            <c:idx val="9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8637-41C3-9AFD-67EFC5CBC4AC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8637-41C3-9AFD-67EFC5CBC4AC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8637-41C3-9AFD-67EFC5CBC4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ln w="12700"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pattFill prst="dkUpDiag">
                <a:fgClr>
                  <a:srgbClr val="00B0F0"/>
                </a:fgClr>
                <a:bgClr>
                  <a:srgbClr val="009ED6"/>
                </a:bgClr>
              </a:patt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6E4-460F-A5A0-CF9DDCDD19BE}"/>
              </c:ext>
            </c:extLst>
          </c:dPt>
          <c:dPt>
            <c:idx val="1"/>
            <c:bubble3D val="0"/>
            <c:spPr>
              <a:pattFill prst="dkUpDiag">
                <a:fgClr>
                  <a:schemeClr val="tx1">
                    <a:lumMod val="50000"/>
                    <a:lumOff val="50000"/>
                  </a:schemeClr>
                </a:fgClr>
                <a:bgClr>
                  <a:schemeClr val="tx1">
                    <a:lumMod val="65000"/>
                    <a:lumOff val="35000"/>
                  </a:schemeClr>
                </a:bgClr>
              </a:patt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6E4-460F-A5A0-CF9DDCDD19BE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6E4-460F-A5A0-CF9DDCDD19B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66CF51"/>
              </a:fgClr>
              <a:bgClr>
                <a:srgbClr val="4DBF35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AF-46E6-BA66-327C07535D7B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tx1">
                  <a:lumMod val="50000"/>
                  <a:lumOff val="50000"/>
                </a:schemeClr>
              </a:fgClr>
              <a:bgClr>
                <a:schemeClr val="tx1">
                  <a:lumMod val="65000"/>
                  <a:lumOff val="3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AF-46E6-BA66-327C07535D7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53-4274-B025-FB880E88A53A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3399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4C608544-ADC1-44D4-8605-55C21BFC0DC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EB53-4274-B025-FB880E88A53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13123A85-ECA7-4D38-8B17-0644A31C549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EB53-4274-B025-FB880E88A53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5E4E2592-EEA2-4157-88BB-3196D143A4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EB53-4274-B025-FB880E88A53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A1916A6C-5D38-4383-8A26-7F43D3D793C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EB53-4274-B025-FB880E88A53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3BED4FD0-78C8-47AC-8AEF-8EF8DCFFA09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EB53-4274-B025-FB880E88A53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8913A575-06A8-45ED-95F3-1C6F071B1C1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EB53-4274-B025-FB880E88A53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08D7A06C-FB72-439F-9148-774698602C6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EB53-4274-B025-FB880E88A53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E55E5459-90E8-4CBB-9B59-8C0E2DD81D2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EB53-4274-B025-FB880E88A53A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BE64FD9A-C669-45E0-9617-D3CD1C2C6E6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EB53-4274-B025-FB880E88A53A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EB53-4274-B025-FB880E88A53A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EB53-4274-B025-FB880E88A53A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EB53-4274-B025-FB880E88A53A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EB53-4274-B025-FB880E88A53A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EB53-4274-B025-FB880E88A53A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EB53-4274-B025-FB880E88A53A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EB53-4274-B025-FB880E88A53A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EB53-4274-B025-FB880E88A53A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EB53-4274-B025-FB880E88A53A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EB53-4274-B025-FB880E88A53A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EB53-4274-B025-FB880E88A53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5-EB53-4274-B025-FB880E88A53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31-4C7E-94D5-365334788F05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31-4C7E-94D5-365334788F05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031-4C7E-94D5-365334788F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tx1">
            <a:lumMod val="85000"/>
            <a:lumOff val="15000"/>
          </a:schemeClr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997594050743651E-2"/>
          <c:y val="0.10935375536650475"/>
          <c:w val="0.93944685039370079"/>
          <c:h val="0.785069765108340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5-AB82-4F4B-8E3E-D4BCAB24A6EE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rgbClr val="4DBF35"/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AB82-4F4B-8E3E-D4BCAB24A6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3216191"/>
        <c:axId val="1273220031"/>
      </c:lineChart>
      <c:catAx>
        <c:axId val="1273216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73220031"/>
        <c:crosses val="autoZero"/>
        <c:auto val="1"/>
        <c:lblAlgn val="ctr"/>
        <c:lblOffset val="100"/>
        <c:noMultiLvlLbl val="0"/>
      </c:catAx>
      <c:valAx>
        <c:axId val="1273220031"/>
        <c:scaling>
          <c:orientation val="minMax"/>
          <c:max val="2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273216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D2B-4F65-A930-B499087F97C2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D2B-4F65-A930-B499087F97C2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29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1F-9D2B-4F65-A930-B499087F97C2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9D2B-4F65-A930-B499087F97C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9D2B-4F65-A930-B499087F97C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9D2B-4F65-A930-B499087F97C2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9D2B-4F65-A930-B499087F97C2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9D2B-4F65-A930-B499087F97C2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9D2B-4F65-A930-B499087F97C2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9D2B-4F65-A930-B499087F97C2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9D2B-4F65-A930-B499087F97C2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9D2B-4F65-A930-B499087F97C2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9D2B-4F65-A930-B499087F97C2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9D2B-4F65-A930-B499087F97C2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9D2B-4F65-A930-B499087F97C2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9D2B-4F65-A930-B499087F97C2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9D2B-4F65-A930-B499087F97C2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9D2B-4F65-A930-B499087F97C2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9D2B-4F65-A930-B499087F97C2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9D2B-4F65-A930-B499087F97C2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9D2B-4F65-A930-B499087F97C2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9D2B-4F65-A930-B499087F97C2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9D2B-4F65-A930-B499087F97C2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9D2B-4F65-A930-B499087F97C2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9D2B-4F65-A930-B499087F97C2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9D2B-4F65-A930-B499087F97C2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9D2B-4F65-A930-B499087F97C2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9D2B-4F65-A930-B499087F97C2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9D2B-4F65-A930-B499087F97C2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9D2B-4F65-A930-B499087F97C2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9D2B-4F65-A930-B499087F97C2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9D2B-4F65-A930-B499087F97C2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9D2B-4F65-A930-B499087F97C2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9D2B-4F65-A930-B499087F97C2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9D2B-4F65-A930-B499087F97C2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9D2B-4F65-A930-B499087F97C2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9D2B-4F65-A930-B499087F97C2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9D2B-4F65-A930-B499087F97C2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9D2B-4F65-A930-B499087F97C2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9D2B-4F65-A930-B499087F97C2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9D2B-4F65-A930-B499087F97C2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9D2B-4F65-A930-B499087F97C2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9D2B-4F65-A930-B499087F97C2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9D2B-4F65-A930-B499087F97C2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9D2B-4F65-A930-B499087F97C2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9D2B-4F65-A930-B499087F97C2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9D2B-4F65-A930-B499087F97C2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9D2B-4F65-A930-B499087F97C2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9D2B-4F65-A930-B499087F97C2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9D2B-4F65-A930-B499087F97C2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9D2B-4F65-A930-B499087F97C2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9D2B-4F65-A930-B499087F97C2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9D2B-4F65-A930-B499087F97C2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9D2B-4F65-A930-B499087F97C2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9D2B-4F65-A930-B499087F97C2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9D2B-4F65-A930-B499087F97C2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9D2B-4F65-A930-B499087F97C2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9D2B-4F65-A930-B499087F97C2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9D2B-4F65-A930-B499087F97C2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9D2B-4F65-A930-B499087F97C2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9D2B-4F65-A930-B499087F97C2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9D2B-4F65-A930-B499087F97C2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9D2B-4F65-A930-B499087F97C2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9D2B-4F65-A930-B499087F97C2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9D2B-4F65-A930-B499087F97C2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9D2B-4F65-A930-B499087F97C2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9D2B-4F65-A930-B499087F97C2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9D2B-4F65-A930-B499087F97C2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9D2B-4F65-A930-B499087F97C2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9D2B-4F65-A930-B499087F97C2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9D2B-4F65-A930-B499087F97C2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9D2B-4F65-A930-B499087F97C2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5D76123B-A43C-4FCD-82AE-EE5817BED16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9D2B-4F65-A930-B499087F97C2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9D2B-4F65-A930-B499087F97C2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9D2B-4F65-A930-B499087F97C2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9D2B-4F65-A930-B499087F97C2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9D2B-4F65-A930-B499087F97C2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9D2B-4F65-A930-B499087F97C2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9D2B-4F65-A930-B499087F97C2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9D2B-4F65-A930-B499087F97C2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9D2B-4F65-A930-B499087F97C2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9D2B-4F65-A930-B499087F97C2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9D2B-4F65-A930-B499087F97C2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9D2B-4F65-A930-B499087F97C2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9D2B-4F65-A930-B499087F97C2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9D2B-4F65-A930-B499087F97C2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9D2B-4F65-A930-B499087F97C2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9D2B-4F65-A930-B499087F97C2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9D2B-4F65-A930-B499087F97C2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9D2B-4F65-A930-B499087F97C2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9D2B-4F65-A930-B499087F97C2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9D2B-4F65-A930-B499087F97C2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9D2B-4F65-A930-B499087F97C2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9D2B-4F65-A930-B499087F97C2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9D2B-4F65-A930-B499087F97C2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9D2B-4F65-A930-B499087F97C2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9D2B-4F65-A930-B499087F97C2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9D2B-4F65-A930-B499087F97C2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9D2B-4F65-A930-B499087F97C2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9D2B-4F65-A930-B499087F97C2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9D2B-4F65-A930-B499087F97C2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9D2B-4F65-A930-B499087F97C2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9D2B-4F65-A930-B499087F97C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9D2B-4F65-A930-B499087F97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r>
              <a:rPr lang="en-US" sz="100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June 2023</a:t>
            </a:r>
          </a:p>
        </c:rich>
      </c:tx>
      <c:layout>
        <c:manualLayout>
          <c:xMode val="edge"/>
          <c:yMode val="edge"/>
          <c:x val="0.3636792761391287"/>
          <c:y val="3.44827586206896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50000"/>
                  <a:lumOff val="50000"/>
                </a:schemeClr>
              </a:solidFill>
              <a:latin typeface="Roboto" panose="02000000000000000000" pitchFamily="2" charset="0"/>
              <a:ea typeface="Roboto" panose="02000000000000000000" pitchFamily="2" charset="0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63462756810571"/>
          <c:w val="0.91624047713588097"/>
          <c:h val="0.73435695538057744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C6-4AFF-B49D-EF039F9F26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8C51A5B3-1793-4F37-9312-90AD999933E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FEC6-4AFF-B49D-EF039F9F266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33E850B-F4E2-4145-B2FF-4F9DA4974AA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FEC6-4AFF-B49D-EF039F9F266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FFE101E-C752-4771-9995-216BEDBAA05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FEC6-4AFF-B49D-EF039F9F266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5A4ACCFE-E2B4-4CBC-AC8D-AF17AC5CF13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FEC6-4AFF-B49D-EF039F9F266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EA60ECF-9590-4C65-B3CB-91F0E3BB752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FEC6-4AFF-B49D-EF039F9F266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D4F7B75C-CFF2-4C7D-BCC7-44F3EE22FBD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FEC6-4AFF-B49D-EF039F9F266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2E76D307-DD7E-4971-A668-5D35C65EA4A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FEC6-4AFF-B49D-EF039F9F266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3F813459-A768-41F3-B49E-47907A84534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FEC6-4AFF-B49D-EF039F9F266A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3B39844F-E7FC-442B-995B-13DF0EB9A68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FEC6-4AFF-B49D-EF039F9F266A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EBFC1CED-9B70-4E5D-8B02-2437D99605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FEC6-4AFF-B49D-EF039F9F266A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1EA7C5E9-5758-4A52-A245-21F5A9EBBD8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FEC6-4AFF-B49D-EF039F9F266A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02B4F9A2-9424-4DC7-A1E9-AAAD2FCAC1A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FEC6-4AFF-B49D-EF039F9F266A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6F82F377-19EA-42C1-8927-406455BFC32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FEC6-4AFF-B49D-EF039F9F266A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391CA538-4A61-4B58-BB32-5D16CC59461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FEC6-4AFF-B49D-EF039F9F266A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143D2610-A085-4F2E-BDC8-FF1049767ED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FEC6-4AFF-B49D-EF039F9F266A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FAA44D0C-FC85-4B34-B5C8-C0C4CF123AC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FEC6-4AFF-B49D-EF039F9F266A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D10CCF25-FEBB-4CA8-B515-B746CCB6A39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FEC6-4AFF-B49D-EF039F9F266A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BE359B1D-A10D-4C3B-B453-62744F04FED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FEC6-4AFF-B49D-EF039F9F266A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79D8C7F3-E540-4F27-941C-7A4183445B8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FEC6-4AFF-B49D-EF039F9F266A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5CCA55D8-1AB4-4EF7-BA5B-321916514BC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FEC6-4AFF-B49D-EF039F9F266A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40BE0EDF-1B75-4A9F-A58C-AC7F8CFEB36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FEC6-4AFF-B49D-EF039F9F266A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97E94B5A-FCB1-43FB-AA1F-437A53421C2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FEC6-4AFF-B49D-EF039F9F266A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D7D9775A-75AE-460F-A97A-10BCC5BE495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FEC6-4AFF-B49D-EF039F9F266A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A2BECF09-E56C-4641-89DE-A49E7A6CC99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FEC6-4AFF-B49D-EF039F9F266A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E5FEEEE9-CDC7-49FE-8880-A2F0EAA06C8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FEC6-4AFF-B49D-EF039F9F266A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874D226D-700A-4F69-9A5C-5101AF99AC3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FEC6-4AFF-B49D-EF039F9F266A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E3DA4715-F955-4E0A-BCCB-0B4A802CA9A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FEC6-4AFF-B49D-EF039F9F266A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C07E6DD1-67C8-42BF-B237-5DE0A4B3ED7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FEC6-4AFF-B49D-EF039F9F266A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6D26976A-4928-448E-A01C-09286530A4E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FEC6-4AFF-B49D-EF039F9F266A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3C1A23DA-7781-4532-B5F8-9473FCD5D1E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FEC6-4AFF-B49D-EF039F9F266A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0B3D39B3-CC08-4711-A1F9-27F251F48F9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FEC6-4AFF-B49D-EF039F9F266A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5B29A152-E0D1-4919-9556-1EF025F40B6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FEC6-4AFF-B49D-EF039F9F266A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D3713529-7157-45BE-84B0-84FD0246FE0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FEC6-4AFF-B49D-EF039F9F266A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EF1B86E0-56EE-4F3E-8BF9-982C9607A9D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FEC6-4AFF-B49D-EF039F9F266A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6B3DCB3E-C57D-44D8-A3A0-30A178680F8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FEC6-4AFF-B49D-EF039F9F266A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821CC8BE-454E-45CD-98DC-22FA3382E0C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FEC6-4AFF-B49D-EF039F9F266A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31E66660-4378-4A82-B690-4B27E1DCE90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FEC6-4AFF-B49D-EF039F9F266A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074F5542-9D2A-4720-BC80-D9D695E7E18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FEC6-4AFF-B49D-EF039F9F266A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52E0D07A-D92A-416C-B39E-40AA8C16A66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FEC6-4AFF-B49D-EF039F9F266A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E63F53F0-8DDA-453B-BDFE-8614730239F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FEC6-4AFF-B49D-EF039F9F266A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78B1AC9F-51E4-4570-BD58-F704A64E4C8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FEC6-4AFF-B49D-EF039F9F266A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E06989B4-A885-420A-911B-4DBAC76B40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FEC6-4AFF-B49D-EF039F9F266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FEC6-4AFF-B49D-EF039F9F266A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FEC6-4AFF-B49D-EF039F9F26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CheckBox" checked="Checked" fmlaLink="$L$4" lockText="1" noThreeD="1"/>
</file>

<file path=xl/ctrlProps/ctrlProp2.xml><?xml version="1.0" encoding="utf-8"?>
<formControlPr xmlns="http://schemas.microsoft.com/office/spreadsheetml/2009/9/main" objectType="CheckBox" checked="Checked" fmlaLink="$L$5" lockText="1" noThreeD="1"/>
</file>

<file path=xl/ctrlProps/ctrlProp3.xml><?xml version="1.0" encoding="utf-8"?>
<formControlPr xmlns="http://schemas.microsoft.com/office/spreadsheetml/2009/9/main" objectType="CheckBox" checked="Checked" fmlaLink="$L$6" lockText="1" noThreeD="1"/>
</file>

<file path=xl/ctrlProps/ctrlProp4.xml><?xml version="1.0" encoding="utf-8"?>
<formControlPr xmlns="http://schemas.microsoft.com/office/spreadsheetml/2009/9/main" objectType="CheckBox" checked="Checked" fmlaLink="$L$7" lockText="1" noThreeD="1"/>
</file>

<file path=xl/ctrlProps/ctrlProp5.xml><?xml version="1.0" encoding="utf-8"?>
<formControlPr xmlns="http://schemas.microsoft.com/office/spreadsheetml/2009/9/main" objectType="CheckBox" checked="Checked" fmlaLink="$L$8" lockText="1" noThreeD="1"/>
</file>

<file path=xl/ctrlProps/ctrlProp6.xml><?xml version="1.0" encoding="utf-8"?>
<formControlPr xmlns="http://schemas.microsoft.com/office/spreadsheetml/2009/9/main" objectType="CheckBox" fmlaLink="$L$9" lockText="1" noThreeD="1"/>
</file>

<file path=xl/ctrlProps/ctrlProp7.xml><?xml version="1.0" encoding="utf-8"?>
<formControlPr xmlns="http://schemas.microsoft.com/office/spreadsheetml/2009/9/main" objectType="CheckBox" fmlaLink="$L$10" lockText="1" noThreeD="1"/>
</file>

<file path=xl/ctrlProps/ctrlProp8.xml><?xml version="1.0" encoding="utf-8"?>
<formControlPr xmlns="http://schemas.microsoft.com/office/spreadsheetml/2009/9/main" objectType="CheckBox" fmlaLink="$L$11" lockText="1" noThreeD="1"/>
</file>

<file path=xl/ctrlProps/ctrlProp9.xml><?xml version="1.0" encoding="utf-8"?>
<formControlPr xmlns="http://schemas.microsoft.com/office/spreadsheetml/2009/9/main" objectType="CheckBox" fmlaLink="$L$12" lockText="1" noThreeD="1"/>
</file>

<file path=xl/ctrlProps/ctrlProp10.xml><?xml version="1.0" encoding="utf-8"?>
<formControlPr xmlns="http://schemas.microsoft.com/office/spreadsheetml/2009/9/main" objectType="CheckBox" fmlaLink="$L$13" lockText="1" noThreeD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emf"/><Relationship Id="rId13" Type="http://schemas.openxmlformats.org/officeDocument/2006/relationships/hyperlink" Target="#'Calendar'!A1"/><Relationship Id="rId18" Type="http://schemas.openxmlformats.org/officeDocument/2006/relationships/image" Target="../media/image9.emf"/><Relationship Id="rId3" Type="http://schemas.openxmlformats.org/officeDocument/2006/relationships/hyperlink" Target="#'Dashboard Dark'!A1"/><Relationship Id="rId21" Type="http://schemas.openxmlformats.org/officeDocument/2006/relationships/hyperlink" Target="#'Dashboard Dark Vertical'!A1"/><Relationship Id="rId7" Type="http://schemas.openxmlformats.org/officeDocument/2006/relationships/hyperlink" Target="#'Progress Bar'!A1"/><Relationship Id="rId12" Type="http://schemas.openxmlformats.org/officeDocument/2006/relationships/image" Target="../media/image6.emf"/><Relationship Id="rId17" Type="http://schemas.openxmlformats.org/officeDocument/2006/relationships/hyperlink" Target="#'Gauge'!A1"/><Relationship Id="rId25" Type="http://schemas.openxmlformats.org/officeDocument/2006/relationships/hyperlink" Target="https://www.excelcampus.com/vba/table-of-contents-gallery/" TargetMode="External"/><Relationship Id="rId2" Type="http://schemas.openxmlformats.org/officeDocument/2006/relationships/image" Target="../media/image1.emf"/><Relationship Id="rId16" Type="http://schemas.openxmlformats.org/officeDocument/2006/relationships/image" Target="../media/image8.emf"/><Relationship Id="rId20" Type="http://schemas.openxmlformats.org/officeDocument/2006/relationships/image" Target="../media/image10.emf"/><Relationship Id="rId1" Type="http://schemas.openxmlformats.org/officeDocument/2006/relationships/hyperlink" Target="#'Dashboard'!A1"/><Relationship Id="rId6" Type="http://schemas.openxmlformats.org/officeDocument/2006/relationships/image" Target="../media/image3.emf"/><Relationship Id="rId11" Type="http://schemas.openxmlformats.org/officeDocument/2006/relationships/hyperlink" Target="#'Scorecard'!A1"/><Relationship Id="rId24" Type="http://schemas.openxmlformats.org/officeDocument/2006/relationships/image" Target="../media/image12.emf"/><Relationship Id="rId5" Type="http://schemas.openxmlformats.org/officeDocument/2006/relationships/hyperlink" Target="#'Donut'!A1"/><Relationship Id="rId15" Type="http://schemas.openxmlformats.org/officeDocument/2006/relationships/hyperlink" Target="#'Waffle'!A1"/><Relationship Id="rId23" Type="http://schemas.openxmlformats.org/officeDocument/2006/relationships/hyperlink" Target="#'Source'!A1"/><Relationship Id="rId10" Type="http://schemas.openxmlformats.org/officeDocument/2006/relationships/image" Target="../media/image5.emf"/><Relationship Id="rId19" Type="http://schemas.openxmlformats.org/officeDocument/2006/relationships/hyperlink" Target="#'Dashboard Vertical'!A1"/><Relationship Id="rId4" Type="http://schemas.openxmlformats.org/officeDocument/2006/relationships/image" Target="../media/image2.emf"/><Relationship Id="rId9" Type="http://schemas.openxmlformats.org/officeDocument/2006/relationships/hyperlink" Target="#'Dot'!A1"/><Relationship Id="rId14" Type="http://schemas.openxmlformats.org/officeDocument/2006/relationships/image" Target="../media/image7.emf"/><Relationship Id="rId22" Type="http://schemas.openxmlformats.org/officeDocument/2006/relationships/image" Target="../media/image11.e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image" Target="../media/image19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10" Type="http://schemas.openxmlformats.org/officeDocument/2006/relationships/image" Target="../media/image19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image" Target="../media/image23.svg"/><Relationship Id="rId1" Type="http://schemas.openxmlformats.org/officeDocument/2006/relationships/image" Target="../media/image2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1.xml"/><Relationship Id="rId1" Type="http://schemas.openxmlformats.org/officeDocument/2006/relationships/chart" Target="../charts/chart30.xml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9.xml"/><Relationship Id="rId3" Type="http://schemas.openxmlformats.org/officeDocument/2006/relationships/chart" Target="../charts/chart34.xml"/><Relationship Id="rId7" Type="http://schemas.openxmlformats.org/officeDocument/2006/relationships/chart" Target="../charts/chart38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6" Type="http://schemas.openxmlformats.org/officeDocument/2006/relationships/chart" Target="../charts/chart37.xml"/><Relationship Id="rId5" Type="http://schemas.openxmlformats.org/officeDocument/2006/relationships/chart" Target="../charts/chart36.xml"/><Relationship Id="rId10" Type="http://schemas.openxmlformats.org/officeDocument/2006/relationships/image" Target="../media/image19.png"/><Relationship Id="rId4" Type="http://schemas.openxmlformats.org/officeDocument/2006/relationships/chart" Target="../charts/chart35.xml"/><Relationship Id="rId9" Type="http://schemas.openxmlformats.org/officeDocument/2006/relationships/chart" Target="../charts/chart40.xml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8.xml"/><Relationship Id="rId3" Type="http://schemas.openxmlformats.org/officeDocument/2006/relationships/chart" Target="../charts/chart43.xml"/><Relationship Id="rId7" Type="http://schemas.openxmlformats.org/officeDocument/2006/relationships/chart" Target="../charts/chart47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6" Type="http://schemas.openxmlformats.org/officeDocument/2006/relationships/chart" Target="../charts/chart46.xml"/><Relationship Id="rId5" Type="http://schemas.openxmlformats.org/officeDocument/2006/relationships/chart" Target="../charts/chart45.xml"/><Relationship Id="rId10" Type="http://schemas.openxmlformats.org/officeDocument/2006/relationships/image" Target="../media/image19.png"/><Relationship Id="rId4" Type="http://schemas.openxmlformats.org/officeDocument/2006/relationships/chart" Target="../charts/chart44.xml"/><Relationship Id="rId9" Type="http://schemas.openxmlformats.org/officeDocument/2006/relationships/chart" Target="../charts/chart4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5</xdr:col>
      <xdr:colOff>228600</xdr:colOff>
      <xdr:row>10</xdr:row>
      <xdr:rowOff>171450</xdr:rowOff>
    </xdr:to>
    <xdr:pic>
      <xdr:nvPicPr>
        <xdr:cNvPr id="1055" name="Picture 31">
          <a:hlinkClick xmlns:r="http://schemas.openxmlformats.org/officeDocument/2006/relationships" r:id="rId1" tooltip="Go to: Dashboard"/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43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10</xdr:row>
      <xdr:rowOff>177800</xdr:rowOff>
    </xdr:from>
    <xdr:to>
      <xdr:col>5</xdr:col>
      <xdr:colOff>228600</xdr:colOff>
      <xdr:row>12</xdr:row>
      <xdr:rowOff>50800</xdr:rowOff>
    </xdr:to>
    <xdr:sp macro="" textlink="">
      <xdr:nvSpPr>
        <xdr:cNvPr id="32" name="TextBox 31">
          <a:hlinkClick xmlns:r="http://schemas.openxmlformats.org/officeDocument/2006/relationships" r:id="rId1" tooltip="Go to: Dashboard"/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143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Dashboard</a:t>
          </a:r>
        </a:p>
      </xdr:txBody>
    </xdr:sp>
    <xdr:clientData/>
  </xdr:twoCellAnchor>
  <xdr:twoCellAnchor editAs="oneCell">
    <xdr:from>
      <xdr:col>5</xdr:col>
      <xdr:colOff>438150</xdr:colOff>
      <xdr:row>3</xdr:row>
      <xdr:rowOff>0</xdr:rowOff>
    </xdr:from>
    <xdr:to>
      <xdr:col>10</xdr:col>
      <xdr:colOff>57150</xdr:colOff>
      <xdr:row>10</xdr:row>
      <xdr:rowOff>171450</xdr:rowOff>
    </xdr:to>
    <xdr:pic>
      <xdr:nvPicPr>
        <xdr:cNvPr id="1056" name="Picture 32">
          <a:hlinkClick xmlns:r="http://schemas.openxmlformats.org/officeDocument/2006/relationships" r:id="rId3" tooltip="Go to: Dashboard Dark"/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9087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10</xdr:row>
      <xdr:rowOff>177800</xdr:rowOff>
    </xdr:from>
    <xdr:to>
      <xdr:col>10</xdr:col>
      <xdr:colOff>57150</xdr:colOff>
      <xdr:row>12</xdr:row>
      <xdr:rowOff>50800</xdr:rowOff>
    </xdr:to>
    <xdr:sp macro="" textlink="">
      <xdr:nvSpPr>
        <xdr:cNvPr id="33" name="TextBox 32">
          <a:hlinkClick xmlns:r="http://schemas.openxmlformats.org/officeDocument/2006/relationships" r:id="rId3" tooltip="Go to: Dashboard Dark"/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319087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Dashboard Dark</a:t>
          </a:r>
        </a:p>
      </xdr:txBody>
    </xdr:sp>
    <xdr:clientData/>
  </xdr:twoCellAnchor>
  <xdr:twoCellAnchor editAs="oneCell">
    <xdr:from>
      <xdr:col>10</xdr:col>
      <xdr:colOff>266700</xdr:colOff>
      <xdr:row>3</xdr:row>
      <xdr:rowOff>0</xdr:rowOff>
    </xdr:from>
    <xdr:to>
      <xdr:col>14</xdr:col>
      <xdr:colOff>495300</xdr:colOff>
      <xdr:row>10</xdr:row>
      <xdr:rowOff>171450</xdr:rowOff>
    </xdr:to>
    <xdr:pic>
      <xdr:nvPicPr>
        <xdr:cNvPr id="1057" name="Picture 33">
          <a:hlinkClick xmlns:r="http://schemas.openxmlformats.org/officeDocument/2006/relationships" r:id="rId5" tooltip="Go to: Donut"/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350" b="39649"/>
        <a:stretch/>
      </xdr:blipFill>
      <xdr:spPr bwMode="auto">
        <a:xfrm>
          <a:off x="60674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10</xdr:row>
      <xdr:rowOff>177800</xdr:rowOff>
    </xdr:from>
    <xdr:to>
      <xdr:col>14</xdr:col>
      <xdr:colOff>495300</xdr:colOff>
      <xdr:row>12</xdr:row>
      <xdr:rowOff>50800</xdr:rowOff>
    </xdr:to>
    <xdr:sp macro="" textlink="">
      <xdr:nvSpPr>
        <xdr:cNvPr id="34" name="TextBox 33">
          <a:hlinkClick xmlns:r="http://schemas.openxmlformats.org/officeDocument/2006/relationships" r:id="rId5" tooltip="Go to: Donut"/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0674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Donut</a:t>
          </a:r>
        </a:p>
      </xdr:txBody>
    </xdr:sp>
    <xdr:clientData/>
  </xdr:twoCellAnchor>
  <xdr:twoCellAnchor editAs="oneCell">
    <xdr:from>
      <xdr:col>1</xdr:col>
      <xdr:colOff>0</xdr:colOff>
      <xdr:row>14</xdr:row>
      <xdr:rowOff>44450</xdr:rowOff>
    </xdr:from>
    <xdr:to>
      <xdr:col>5</xdr:col>
      <xdr:colOff>228600</xdr:colOff>
      <xdr:row>22</xdr:row>
      <xdr:rowOff>25400</xdr:rowOff>
    </xdr:to>
    <xdr:pic>
      <xdr:nvPicPr>
        <xdr:cNvPr id="1058" name="Picture 34">
          <a:hlinkClick xmlns:r="http://schemas.openxmlformats.org/officeDocument/2006/relationships" r:id="rId7" tooltip="Go to: Progress Bar"/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050" b="39649"/>
        <a:stretch/>
      </xdr:blipFill>
      <xdr:spPr bwMode="auto">
        <a:xfrm>
          <a:off x="3143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22</xdr:row>
      <xdr:rowOff>31750</xdr:rowOff>
    </xdr:from>
    <xdr:to>
      <xdr:col>5</xdr:col>
      <xdr:colOff>228600</xdr:colOff>
      <xdr:row>23</xdr:row>
      <xdr:rowOff>95250</xdr:rowOff>
    </xdr:to>
    <xdr:sp macro="" textlink="">
      <xdr:nvSpPr>
        <xdr:cNvPr id="35" name="TextBox 34">
          <a:hlinkClick xmlns:r="http://schemas.openxmlformats.org/officeDocument/2006/relationships" r:id="rId7" tooltip="Go to: Progress Bar"/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3143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Progress Bar</a:t>
          </a:r>
        </a:p>
      </xdr:txBody>
    </xdr:sp>
    <xdr:clientData/>
  </xdr:twoCellAnchor>
  <xdr:twoCellAnchor editAs="oneCell">
    <xdr:from>
      <xdr:col>5</xdr:col>
      <xdr:colOff>438150</xdr:colOff>
      <xdr:row>14</xdr:row>
      <xdr:rowOff>44450</xdr:rowOff>
    </xdr:from>
    <xdr:to>
      <xdr:col>10</xdr:col>
      <xdr:colOff>57150</xdr:colOff>
      <xdr:row>22</xdr:row>
      <xdr:rowOff>25400</xdr:rowOff>
    </xdr:to>
    <xdr:pic>
      <xdr:nvPicPr>
        <xdr:cNvPr id="1059" name="Picture 35">
          <a:hlinkClick xmlns:r="http://schemas.openxmlformats.org/officeDocument/2006/relationships" r:id="rId9" tooltip="Go to: Dot"/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649"/>
        <a:stretch/>
      </xdr:blipFill>
      <xdr:spPr bwMode="auto">
        <a:xfrm>
          <a:off x="319087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22</xdr:row>
      <xdr:rowOff>31750</xdr:rowOff>
    </xdr:from>
    <xdr:to>
      <xdr:col>10</xdr:col>
      <xdr:colOff>57150</xdr:colOff>
      <xdr:row>23</xdr:row>
      <xdr:rowOff>95250</xdr:rowOff>
    </xdr:to>
    <xdr:sp macro="" textlink="">
      <xdr:nvSpPr>
        <xdr:cNvPr id="36" name="TextBox 35">
          <a:hlinkClick xmlns:r="http://schemas.openxmlformats.org/officeDocument/2006/relationships" r:id="rId9" tooltip="Go to: Dot"/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19087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Dot</a:t>
          </a:r>
        </a:p>
      </xdr:txBody>
    </xdr:sp>
    <xdr:clientData/>
  </xdr:twoCellAnchor>
  <xdr:twoCellAnchor editAs="oneCell">
    <xdr:from>
      <xdr:col>10</xdr:col>
      <xdr:colOff>266700</xdr:colOff>
      <xdr:row>14</xdr:row>
      <xdr:rowOff>44450</xdr:rowOff>
    </xdr:from>
    <xdr:to>
      <xdr:col>14</xdr:col>
      <xdr:colOff>495300</xdr:colOff>
      <xdr:row>22</xdr:row>
      <xdr:rowOff>25400</xdr:rowOff>
    </xdr:to>
    <xdr:pic>
      <xdr:nvPicPr>
        <xdr:cNvPr id="1060" name="Picture 36">
          <a:hlinkClick xmlns:r="http://schemas.openxmlformats.org/officeDocument/2006/relationships" r:id="rId11" tooltip="Go to: Scorecard"/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7798" b="39649"/>
        <a:stretch/>
      </xdr:blipFill>
      <xdr:spPr bwMode="auto">
        <a:xfrm>
          <a:off x="60674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22</xdr:row>
      <xdr:rowOff>31750</xdr:rowOff>
    </xdr:from>
    <xdr:to>
      <xdr:col>14</xdr:col>
      <xdr:colOff>495300</xdr:colOff>
      <xdr:row>23</xdr:row>
      <xdr:rowOff>95250</xdr:rowOff>
    </xdr:to>
    <xdr:sp macro="" textlink="">
      <xdr:nvSpPr>
        <xdr:cNvPr id="37" name="TextBox 36">
          <a:hlinkClick xmlns:r="http://schemas.openxmlformats.org/officeDocument/2006/relationships" r:id="rId11" tooltip="Go to: Scorecard"/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0674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Scorecard</a:t>
          </a:r>
        </a:p>
      </xdr:txBody>
    </xdr:sp>
    <xdr:clientData/>
  </xdr:twoCellAnchor>
  <xdr:twoCellAnchor editAs="oneCell">
    <xdr:from>
      <xdr:col>1</xdr:col>
      <xdr:colOff>0</xdr:colOff>
      <xdr:row>25</xdr:row>
      <xdr:rowOff>88900</xdr:rowOff>
    </xdr:from>
    <xdr:to>
      <xdr:col>5</xdr:col>
      <xdr:colOff>228600</xdr:colOff>
      <xdr:row>33</xdr:row>
      <xdr:rowOff>69850</xdr:rowOff>
    </xdr:to>
    <xdr:pic>
      <xdr:nvPicPr>
        <xdr:cNvPr id="1061" name="Picture 37">
          <a:hlinkClick xmlns:r="http://schemas.openxmlformats.org/officeDocument/2006/relationships" r:id="rId13" tooltip="Go to: Calendar"/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233" b="39649"/>
        <a:stretch/>
      </xdr:blipFill>
      <xdr:spPr bwMode="auto">
        <a:xfrm>
          <a:off x="3143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33</xdr:row>
      <xdr:rowOff>76200</xdr:rowOff>
    </xdr:from>
    <xdr:to>
      <xdr:col>5</xdr:col>
      <xdr:colOff>228600</xdr:colOff>
      <xdr:row>34</xdr:row>
      <xdr:rowOff>139700</xdr:rowOff>
    </xdr:to>
    <xdr:sp macro="" textlink="">
      <xdr:nvSpPr>
        <xdr:cNvPr id="38" name="TextBox 37">
          <a:hlinkClick xmlns:r="http://schemas.openxmlformats.org/officeDocument/2006/relationships" r:id="rId13" tooltip="Go to: Calendar"/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3143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Calendar</a:t>
          </a:r>
        </a:p>
      </xdr:txBody>
    </xdr:sp>
    <xdr:clientData/>
  </xdr:twoCellAnchor>
  <xdr:twoCellAnchor editAs="oneCell">
    <xdr:from>
      <xdr:col>5</xdr:col>
      <xdr:colOff>438150</xdr:colOff>
      <xdr:row>25</xdr:row>
      <xdr:rowOff>88900</xdr:rowOff>
    </xdr:from>
    <xdr:to>
      <xdr:col>10</xdr:col>
      <xdr:colOff>57150</xdr:colOff>
      <xdr:row>33</xdr:row>
      <xdr:rowOff>69850</xdr:rowOff>
    </xdr:to>
    <xdr:pic>
      <xdr:nvPicPr>
        <xdr:cNvPr id="1062" name="Picture 38">
          <a:hlinkClick xmlns:r="http://schemas.openxmlformats.org/officeDocument/2006/relationships" r:id="rId15" tooltip="Go to: Waffle"/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4498" b="39649"/>
        <a:stretch/>
      </xdr:blipFill>
      <xdr:spPr bwMode="auto">
        <a:xfrm>
          <a:off x="319087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33</xdr:row>
      <xdr:rowOff>76200</xdr:rowOff>
    </xdr:from>
    <xdr:to>
      <xdr:col>10</xdr:col>
      <xdr:colOff>57150</xdr:colOff>
      <xdr:row>34</xdr:row>
      <xdr:rowOff>139700</xdr:rowOff>
    </xdr:to>
    <xdr:sp macro="" textlink="">
      <xdr:nvSpPr>
        <xdr:cNvPr id="50" name="TextBox 49">
          <a:hlinkClick xmlns:r="http://schemas.openxmlformats.org/officeDocument/2006/relationships" r:id="rId15" tooltip="Go to: Waffle"/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319087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Waffle</a:t>
          </a:r>
        </a:p>
      </xdr:txBody>
    </xdr:sp>
    <xdr:clientData/>
  </xdr:twoCellAnchor>
  <xdr:twoCellAnchor editAs="oneCell">
    <xdr:from>
      <xdr:col>10</xdr:col>
      <xdr:colOff>266700</xdr:colOff>
      <xdr:row>25</xdr:row>
      <xdr:rowOff>88900</xdr:rowOff>
    </xdr:from>
    <xdr:to>
      <xdr:col>14</xdr:col>
      <xdr:colOff>495300</xdr:colOff>
      <xdr:row>33</xdr:row>
      <xdr:rowOff>69850</xdr:rowOff>
    </xdr:to>
    <xdr:pic>
      <xdr:nvPicPr>
        <xdr:cNvPr id="1063" name="Picture 39">
          <a:hlinkClick xmlns:r="http://schemas.openxmlformats.org/officeDocument/2006/relationships" r:id="rId17" tooltip="Go to: Gauge"/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4498" b="39649"/>
        <a:stretch/>
      </xdr:blipFill>
      <xdr:spPr bwMode="auto">
        <a:xfrm>
          <a:off x="60674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33</xdr:row>
      <xdr:rowOff>76200</xdr:rowOff>
    </xdr:from>
    <xdr:to>
      <xdr:col>14</xdr:col>
      <xdr:colOff>495300</xdr:colOff>
      <xdr:row>34</xdr:row>
      <xdr:rowOff>139700</xdr:rowOff>
    </xdr:to>
    <xdr:sp macro="" textlink="">
      <xdr:nvSpPr>
        <xdr:cNvPr id="51" name="TextBox 50">
          <a:hlinkClick xmlns:r="http://schemas.openxmlformats.org/officeDocument/2006/relationships" r:id="rId17" tooltip="Go to: Gauge"/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60674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Gauge</a:t>
          </a:r>
        </a:p>
      </xdr:txBody>
    </xdr:sp>
    <xdr:clientData/>
  </xdr:twoCellAnchor>
  <xdr:twoCellAnchor editAs="oneCell">
    <xdr:from>
      <xdr:col>1</xdr:col>
      <xdr:colOff>0</xdr:colOff>
      <xdr:row>36</xdr:row>
      <xdr:rowOff>133350</xdr:rowOff>
    </xdr:from>
    <xdr:to>
      <xdr:col>5</xdr:col>
      <xdr:colOff>228600</xdr:colOff>
      <xdr:row>44</xdr:row>
      <xdr:rowOff>114300</xdr:rowOff>
    </xdr:to>
    <xdr:pic>
      <xdr:nvPicPr>
        <xdr:cNvPr id="1064" name="Picture 40">
          <a:hlinkClick xmlns:r="http://schemas.openxmlformats.org/officeDocument/2006/relationships" r:id="rId19" tooltip="Go to: Dashboard Vertical"/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43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44</xdr:row>
      <xdr:rowOff>120650</xdr:rowOff>
    </xdr:from>
    <xdr:to>
      <xdr:col>5</xdr:col>
      <xdr:colOff>228600</xdr:colOff>
      <xdr:row>45</xdr:row>
      <xdr:rowOff>184150</xdr:rowOff>
    </xdr:to>
    <xdr:sp macro="" textlink="">
      <xdr:nvSpPr>
        <xdr:cNvPr id="52" name="TextBox 51">
          <a:hlinkClick xmlns:r="http://schemas.openxmlformats.org/officeDocument/2006/relationships" r:id="rId19" tooltip="Go to: Dashboard Vertical"/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3143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Dashboard Vertical</a:t>
          </a:r>
        </a:p>
      </xdr:txBody>
    </xdr:sp>
    <xdr:clientData/>
  </xdr:twoCellAnchor>
  <xdr:twoCellAnchor editAs="oneCell">
    <xdr:from>
      <xdr:col>5</xdr:col>
      <xdr:colOff>438150</xdr:colOff>
      <xdr:row>36</xdr:row>
      <xdr:rowOff>133350</xdr:rowOff>
    </xdr:from>
    <xdr:to>
      <xdr:col>10</xdr:col>
      <xdr:colOff>57150</xdr:colOff>
      <xdr:row>44</xdr:row>
      <xdr:rowOff>114300</xdr:rowOff>
    </xdr:to>
    <xdr:pic>
      <xdr:nvPicPr>
        <xdr:cNvPr id="1065" name="Picture 41">
          <a:hlinkClick xmlns:r="http://schemas.openxmlformats.org/officeDocument/2006/relationships" r:id="rId21" tooltip="Go to: Dashboard Dark Vertical"/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9087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44</xdr:row>
      <xdr:rowOff>120650</xdr:rowOff>
    </xdr:from>
    <xdr:to>
      <xdr:col>10</xdr:col>
      <xdr:colOff>57150</xdr:colOff>
      <xdr:row>45</xdr:row>
      <xdr:rowOff>184150</xdr:rowOff>
    </xdr:to>
    <xdr:sp macro="" textlink="">
      <xdr:nvSpPr>
        <xdr:cNvPr id="53" name="TextBox 52">
          <a:hlinkClick xmlns:r="http://schemas.openxmlformats.org/officeDocument/2006/relationships" r:id="rId21" tooltip="Go to: Dashboard Dark Vertical"/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319087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Dashboard Dark Vertical</a:t>
          </a:r>
        </a:p>
      </xdr:txBody>
    </xdr:sp>
    <xdr:clientData/>
  </xdr:twoCellAnchor>
  <xdr:twoCellAnchor editAs="oneCell">
    <xdr:from>
      <xdr:col>10</xdr:col>
      <xdr:colOff>266700</xdr:colOff>
      <xdr:row>36</xdr:row>
      <xdr:rowOff>133350</xdr:rowOff>
    </xdr:from>
    <xdr:to>
      <xdr:col>14</xdr:col>
      <xdr:colOff>495300</xdr:colOff>
      <xdr:row>44</xdr:row>
      <xdr:rowOff>114300</xdr:rowOff>
    </xdr:to>
    <xdr:pic>
      <xdr:nvPicPr>
        <xdr:cNvPr id="1066" name="Picture 42">
          <a:hlinkClick xmlns:r="http://schemas.openxmlformats.org/officeDocument/2006/relationships" r:id="rId23" tooltip="Go to: Source"/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6651" b="39649"/>
        <a:stretch/>
      </xdr:blipFill>
      <xdr:spPr bwMode="auto">
        <a:xfrm>
          <a:off x="60674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44</xdr:row>
      <xdr:rowOff>120650</xdr:rowOff>
    </xdr:from>
    <xdr:to>
      <xdr:col>14</xdr:col>
      <xdr:colOff>495300</xdr:colOff>
      <xdr:row>45</xdr:row>
      <xdr:rowOff>184150</xdr:rowOff>
    </xdr:to>
    <xdr:sp macro="" textlink="">
      <xdr:nvSpPr>
        <xdr:cNvPr id="54" name="TextBox 53">
          <a:hlinkClick xmlns:r="http://schemas.openxmlformats.org/officeDocument/2006/relationships" r:id="rId23" tooltip="Go to: Source"/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60674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Source</a:t>
          </a:r>
        </a:p>
      </xdr:txBody>
    </xdr:sp>
    <xdr:clientData/>
  </xdr:twoCellAnchor>
  <xdr:twoCellAnchor>
    <xdr:from>
      <xdr:col>15</xdr:col>
      <xdr:colOff>304800</xdr:colOff>
      <xdr:row>2</xdr:row>
      <xdr:rowOff>180974</xdr:rowOff>
    </xdr:from>
    <xdr:to>
      <xdr:col>20</xdr:col>
      <xdr:colOff>476250</xdr:colOff>
      <xdr:row>17</xdr:row>
      <xdr:rowOff>104775</xdr:rowOff>
    </xdr:to>
    <xdr:grpSp>
      <xdr:nvGrpSpPr>
        <xdr:cNvPr id="58" name="Group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pSpPr/>
      </xdr:nvGrpSpPr>
      <xdr:grpSpPr>
        <a:xfrm>
          <a:off x="9153525" y="609599"/>
          <a:ext cx="3219450" cy="2781301"/>
          <a:chOff x="9067800" y="600074"/>
          <a:chExt cx="3219450" cy="2781301"/>
        </a:xfrm>
      </xdr:grpSpPr>
      <xdr:sp macro="" textlink="">
        <xdr:nvSpPr>
          <xdr:cNvPr id="56" name="Rectangle: Rounded Corners 55">
            <a:extLst>
              <a:ext uri="{FF2B5EF4-FFF2-40B4-BE49-F238E27FC236}">
                <a16:creationId xmlns:a16="http://schemas.microsoft.com/office/drawing/2014/main" id="{00000000-0008-0000-0000-000038000000}"/>
              </a:ext>
            </a:extLst>
          </xdr:cNvPr>
          <xdr:cNvSpPr/>
        </xdr:nvSpPr>
        <xdr:spPr>
          <a:xfrm>
            <a:off x="9067800" y="600074"/>
            <a:ext cx="3219450" cy="2781301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400" b="1">
                <a:solidFill>
                  <a:schemeClr val="bg1"/>
                </a:solidFill>
              </a:rPr>
              <a:t>How</a:t>
            </a:r>
            <a:r>
              <a:rPr lang="en-US" sz="1400" b="1" baseline="0">
                <a:solidFill>
                  <a:schemeClr val="bg1"/>
                </a:solidFill>
              </a:rPr>
              <a:t> to navigate this workbook:</a:t>
            </a:r>
          </a:p>
          <a:p>
            <a:pPr algn="l"/>
            <a:endParaRPr lang="en-US" sz="1200" baseline="0">
              <a:solidFill>
                <a:schemeClr val="bg1"/>
              </a:solidFill>
            </a:endParaRPr>
          </a:p>
          <a:p>
            <a:pPr algn="l"/>
            <a:r>
              <a:rPr lang="en-US" sz="1200" baseline="0">
                <a:solidFill>
                  <a:schemeClr val="bg1"/>
                </a:solidFill>
              </a:rPr>
              <a:t>This sheet contains a Table of Contents with clickable links to each sheet in the workbook.</a:t>
            </a:r>
          </a:p>
          <a:p>
            <a:pPr algn="l"/>
            <a:endParaRPr lang="en-US" sz="1200" baseline="0">
              <a:solidFill>
                <a:schemeClr val="bg1"/>
              </a:solidFill>
            </a:endParaRPr>
          </a:p>
          <a:p>
            <a:pPr algn="l"/>
            <a:r>
              <a:rPr lang="en-US" sz="1200" baseline="0">
                <a:solidFill>
                  <a:schemeClr val="bg1"/>
                </a:solidFill>
              </a:rPr>
              <a:t>Each sheet contains a link back to this Table of Contents sheet in cell A1.  The back link makes it easy to quickly navigate through the workbook.</a:t>
            </a:r>
          </a:p>
          <a:p>
            <a:pPr algn="l"/>
            <a:endParaRPr lang="en-US" sz="1200" baseline="0">
              <a:solidFill>
                <a:schemeClr val="bg1"/>
              </a:solidFill>
            </a:endParaRPr>
          </a:p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Learn how to add this Table of Contents Gallery sheet in your own workbooks at:</a:t>
            </a:r>
          </a:p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lang="en-US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57" name="TextBox 56">
            <a:hlinkClick xmlns:r="http://schemas.openxmlformats.org/officeDocument/2006/relationships" r:id="rId25"/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SpPr txBox="1"/>
        </xdr:nvSpPr>
        <xdr:spPr>
          <a:xfrm>
            <a:off x="9077325" y="2962275"/>
            <a:ext cx="3124200" cy="3048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 u="sng" baseline="0">
                <a:solidFill>
                  <a:srgbClr val="009ED6"/>
                </a:solidFill>
                <a:effectLst/>
                <a:latin typeface="+mn-lt"/>
                <a:ea typeface="+mn-ea"/>
                <a:cs typeface="+mn-cs"/>
              </a:rPr>
              <a:t>excelcampus.com/vba/table-of-contents-gallery/</a:t>
            </a:r>
            <a:endParaRPr lang="en-US" b="1" u="sng">
              <a:solidFill>
                <a:srgbClr val="009ED6"/>
              </a:solidFill>
              <a:effectLst/>
            </a:endParaRPr>
          </a:p>
          <a:p>
            <a:endParaRPr lang="en-US" sz="1100" b="1" u="sng">
              <a:solidFill>
                <a:srgbClr val="009ED6"/>
              </a:solidFill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95205</xdr:colOff>
      <xdr:row>15</xdr:row>
      <xdr:rowOff>187325</xdr:rowOff>
    </xdr:from>
    <xdr:to>
      <xdr:col>14</xdr:col>
      <xdr:colOff>555515</xdr:colOff>
      <xdr:row>32</xdr:row>
      <xdr:rowOff>82550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5581605" y="3044825"/>
          <a:ext cx="3508310" cy="3133725"/>
          <a:chOff x="2714580" y="539750"/>
          <a:chExt cx="3508310" cy="3133725"/>
        </a:xfrm>
      </xdr:grpSpPr>
      <xdr:sp macro="" textlink="">
        <xdr:nvSpPr>
          <xdr:cNvPr id="3" name="Rectangle: Rounded Corners 2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SpPr/>
        </xdr:nvSpPr>
        <xdr:spPr>
          <a:xfrm>
            <a:off x="3095625" y="53975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GrpSpPr/>
        </xdr:nvGrpSpPr>
        <xdr:grpSpPr>
          <a:xfrm>
            <a:off x="2714580" y="901700"/>
            <a:ext cx="3508310" cy="2771775"/>
            <a:chOff x="2209800" y="3400425"/>
            <a:chExt cx="3600450" cy="2844571"/>
          </a:xfrm>
          <a:noFill/>
        </xdr:grpSpPr>
        <xdr:graphicFrame macro="">
          <xdr:nvGraphicFramePr>
            <xdr:cNvPr id="6" name="Chart 5">
              <a:extLst>
                <a:ext uri="{FF2B5EF4-FFF2-40B4-BE49-F238E27FC236}">
                  <a16:creationId xmlns:a16="http://schemas.microsoft.com/office/drawing/2014/main" id="{00000000-0008-0000-0200-000006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7" name="Chart 6">
              <a:extLst>
                <a:ext uri="{FF2B5EF4-FFF2-40B4-BE49-F238E27FC236}">
                  <a16:creationId xmlns:a16="http://schemas.microsoft.com/office/drawing/2014/main" id="{00000000-0008-0000-0200-000007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Gauge!$R$1">
          <xdr:nvSpPr>
            <xdr:cNvPr id="8" name="TextBox 7">
              <a:extLst>
                <a:ext uri="{FF2B5EF4-FFF2-40B4-BE49-F238E27FC236}">
                  <a16:creationId xmlns:a16="http://schemas.microsoft.com/office/drawing/2014/main" id="{00000000-0008-0000-0200-000008000000}"/>
                </a:ext>
              </a:extLst>
            </xdr:cNvPr>
            <xdr:cNvSpPr txBox="1"/>
          </xdr:nvSpPr>
          <xdr:spPr>
            <a:xfrm>
              <a:off x="3419975" y="4300028"/>
              <a:ext cx="1295400" cy="742950"/>
            </a:xfrm>
            <a:prstGeom prst="rect">
              <a:avLst/>
            </a:prstGeom>
            <a:grp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fld id="{A1801AD8-F69B-493F-B7A4-4274C68C01BC}" type="TxLink">
                <a:rPr lang="en-US" sz="2400" b="1" i="0" u="none" strike="noStrike">
                  <a:solidFill>
                    <a:srgbClr val="4DBF35"/>
                  </a:solidFill>
                  <a:latin typeface="Roboto Medium" panose="02000000000000000000" pitchFamily="2" charset="0"/>
                  <a:ea typeface="Roboto Medium" panose="02000000000000000000" pitchFamily="2" charset="0"/>
                  <a:cs typeface="Calibri"/>
                </a:rPr>
                <a:pPr algn="ctr"/>
                <a:t>47%</a:t>
              </a:fld>
              <a:endParaRPr lang="en-US" sz="41300" b="1">
                <a:solidFill>
                  <a:srgbClr val="4DBF35"/>
                </a:solidFill>
                <a:latin typeface="Roboto Medium" panose="02000000000000000000" pitchFamily="2" charset="0"/>
                <a:ea typeface="Roboto Medium" panose="02000000000000000000" pitchFamily="2" charset="0"/>
              </a:endParaRPr>
            </a:p>
          </xdr:txBody>
        </xdr:sp>
      </xdr:grp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00000000-0008-0000-0200-000005000000}"/>
              </a:ext>
            </a:extLst>
          </xdr:cNvPr>
          <xdr:cNvSpPr txBox="1"/>
        </xdr:nvSpPr>
        <xdr:spPr>
          <a:xfrm>
            <a:off x="3101976" y="542924"/>
            <a:ext cx="640080" cy="228600"/>
          </a:xfrm>
          <a:prstGeom prst="roundRect">
            <a:avLst>
              <a:gd name="adj" fmla="val 27778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Gauge</a:t>
            </a:r>
          </a:p>
        </xdr:txBody>
      </xdr:sp>
    </xdr:grpSp>
    <xdr:clientData/>
  </xdr:twoCellAnchor>
  <xdr:twoCellAnchor>
    <xdr:from>
      <xdr:col>0</xdr:col>
      <xdr:colOff>200025</xdr:colOff>
      <xdr:row>2</xdr:row>
      <xdr:rowOff>152399</xdr:rowOff>
    </xdr:from>
    <xdr:to>
      <xdr:col>4</xdr:col>
      <xdr:colOff>495300</xdr:colOff>
      <xdr:row>15</xdr:row>
      <xdr:rowOff>9524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pSpPr/>
      </xdr:nvGrpSpPr>
      <xdr:grpSpPr>
        <a:xfrm>
          <a:off x="200025" y="533399"/>
          <a:ext cx="2733675" cy="2333625"/>
          <a:chOff x="57150" y="533399"/>
          <a:chExt cx="2733675" cy="2333625"/>
        </a:xfrm>
      </xdr:grpSpPr>
      <xdr:sp macro="" textlink="">
        <xdr:nvSpPr>
          <xdr:cNvPr id="10" name="Rectangle: Rounded Corners 9">
            <a:extLst>
              <a:ext uri="{FF2B5EF4-FFF2-40B4-BE49-F238E27FC236}">
                <a16:creationId xmlns:a16="http://schemas.microsoft.com/office/drawing/2014/main" id="{00000000-0008-0000-0200-00000A000000}"/>
              </a:ext>
            </a:extLst>
          </xdr:cNvPr>
          <xdr:cNvSpPr/>
        </xdr:nvSpPr>
        <xdr:spPr>
          <a:xfrm>
            <a:off x="57150" y="533399"/>
            <a:ext cx="2733675" cy="23336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1" name="Chart 10">
            <a:extLst>
              <a:ext uri="{FF2B5EF4-FFF2-40B4-BE49-F238E27FC236}">
                <a16:creationId xmlns:a16="http://schemas.microsoft.com/office/drawing/2014/main" id="{00000000-0008-0000-0200-00000B000000}"/>
              </a:ext>
            </a:extLst>
          </xdr:cNvPr>
          <xdr:cNvGraphicFramePr>
            <a:graphicFrameLocks/>
          </xdr:cNvGraphicFramePr>
        </xdr:nvGraphicFramePr>
        <xdr:xfrm>
          <a:off x="209550" y="650874"/>
          <a:ext cx="2466975" cy="2092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00000000-0008-0000-0200-00000C000000}"/>
              </a:ext>
            </a:extLst>
          </xdr:cNvPr>
          <xdr:cNvSpPr txBox="1"/>
        </xdr:nvSpPr>
        <xdr:spPr>
          <a:xfrm>
            <a:off x="63501" y="546100"/>
            <a:ext cx="640080" cy="228600"/>
          </a:xfrm>
          <a:prstGeom prst="roundRect">
            <a:avLst>
              <a:gd name="adj" fmla="val 22223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Donut</a:t>
            </a:r>
          </a:p>
        </xdr:txBody>
      </xdr:sp>
    </xdr:grpSp>
    <xdr:clientData/>
  </xdr:twoCellAnchor>
  <xdr:twoCellAnchor>
    <xdr:from>
      <xdr:col>0</xdr:col>
      <xdr:colOff>219075</xdr:colOff>
      <xdr:row>0</xdr:row>
      <xdr:rowOff>76200</xdr:rowOff>
    </xdr:from>
    <xdr:to>
      <xdr:col>9</xdr:col>
      <xdr:colOff>295275</xdr:colOff>
      <xdr:row>2</xdr:row>
      <xdr:rowOff>66675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219075" y="76200"/>
          <a:ext cx="5562600" cy="371475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0">
              <a:solidFill>
                <a:srgbClr val="00B0F0"/>
              </a:solidFill>
              <a:effectLst>
                <a:outerShdw dist="50800" dir="2700000" algn="tl" rotWithShape="0">
                  <a:schemeClr val="bg2">
                    <a:lumMod val="90000"/>
                  </a:schemeClr>
                </a:outerShdw>
              </a:effectLst>
              <a:latin typeface="Roboto Medium" panose="02000000000000000000" pitchFamily="2" charset="0"/>
              <a:ea typeface="Roboto Medium" panose="02000000000000000000" pitchFamily="2" charset="0"/>
            </a:rPr>
            <a:t>8 Types of Progress Charts</a:t>
          </a:r>
        </a:p>
      </xdr:txBody>
    </xdr:sp>
    <xdr:clientData/>
  </xdr:twoCellAnchor>
  <xdr:twoCellAnchor>
    <xdr:from>
      <xdr:col>5</xdr:col>
      <xdr:colOff>9525</xdr:colOff>
      <xdr:row>2</xdr:row>
      <xdr:rowOff>152399</xdr:rowOff>
    </xdr:from>
    <xdr:to>
      <xdr:col>9</xdr:col>
      <xdr:colOff>304800</xdr:colOff>
      <xdr:row>7</xdr:row>
      <xdr:rowOff>123824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GrpSpPr/>
      </xdr:nvGrpSpPr>
      <xdr:grpSpPr>
        <a:xfrm>
          <a:off x="3057525" y="533399"/>
          <a:ext cx="2733675" cy="923925"/>
          <a:chOff x="57150" y="2752724"/>
          <a:chExt cx="2733675" cy="923925"/>
        </a:xfrm>
      </xdr:grpSpPr>
      <xdr:sp macro="" textlink="">
        <xdr:nvSpPr>
          <xdr:cNvPr id="15" name="Rectangle: Rounded Corners 14">
            <a:extLst>
              <a:ext uri="{FF2B5EF4-FFF2-40B4-BE49-F238E27FC236}">
                <a16:creationId xmlns:a16="http://schemas.microsoft.com/office/drawing/2014/main" id="{00000000-0008-0000-0200-00000F000000}"/>
              </a:ext>
            </a:extLst>
          </xdr:cNvPr>
          <xdr:cNvSpPr/>
        </xdr:nvSpPr>
        <xdr:spPr>
          <a:xfrm>
            <a:off x="5715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6" name="Chart 15">
            <a:extLst>
              <a:ext uri="{FF2B5EF4-FFF2-40B4-BE49-F238E27FC236}">
                <a16:creationId xmlns:a16="http://schemas.microsoft.com/office/drawing/2014/main" id="{00000000-0008-0000-0200-000010000000}"/>
              </a:ext>
            </a:extLst>
          </xdr:cNvPr>
          <xdr:cNvGraphicFramePr>
            <a:graphicFrameLocks/>
          </xdr:cNvGraphicFramePr>
        </xdr:nvGraphicFramePr>
        <xdr:xfrm>
          <a:off x="190500" y="3038477"/>
          <a:ext cx="2400300" cy="428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00000000-0008-0000-0200-000011000000}"/>
              </a:ext>
            </a:extLst>
          </xdr:cNvPr>
          <xdr:cNvSpPr txBox="1"/>
        </xdr:nvSpPr>
        <xdr:spPr>
          <a:xfrm>
            <a:off x="66676" y="2762250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Bar</a:t>
            </a:r>
          </a:p>
        </xdr:txBody>
      </xdr:sp>
    </xdr:grpSp>
    <xdr:clientData/>
  </xdr:twoCellAnchor>
  <xdr:twoCellAnchor>
    <xdr:from>
      <xdr:col>5</xdr:col>
      <xdr:colOff>28575</xdr:colOff>
      <xdr:row>8</xdr:row>
      <xdr:rowOff>85724</xdr:rowOff>
    </xdr:from>
    <xdr:to>
      <xdr:col>9</xdr:col>
      <xdr:colOff>323850</xdr:colOff>
      <xdr:row>13</xdr:row>
      <xdr:rowOff>57149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GrpSpPr/>
      </xdr:nvGrpSpPr>
      <xdr:grpSpPr>
        <a:xfrm>
          <a:off x="3076575" y="1609724"/>
          <a:ext cx="2733675" cy="923925"/>
          <a:chOff x="3086100" y="2752724"/>
          <a:chExt cx="2733675" cy="923925"/>
        </a:xfrm>
      </xdr:grpSpPr>
      <xdr:sp macro="" textlink="">
        <xdr:nvSpPr>
          <xdr:cNvPr id="19" name="Rectangle: Rounded Corners 18">
            <a:extLst>
              <a:ext uri="{FF2B5EF4-FFF2-40B4-BE49-F238E27FC236}">
                <a16:creationId xmlns:a16="http://schemas.microsoft.com/office/drawing/2014/main" id="{00000000-0008-0000-0200-000013000000}"/>
              </a:ext>
            </a:extLst>
          </xdr:cNvPr>
          <xdr:cNvSpPr/>
        </xdr:nvSpPr>
        <xdr:spPr>
          <a:xfrm>
            <a:off x="308610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0" name="Chart 19">
            <a:extLst>
              <a:ext uri="{FF2B5EF4-FFF2-40B4-BE49-F238E27FC236}">
                <a16:creationId xmlns:a16="http://schemas.microsoft.com/office/drawing/2014/main" id="{00000000-0008-0000-0200-000014000000}"/>
              </a:ext>
            </a:extLst>
          </xdr:cNvPr>
          <xdr:cNvGraphicFramePr>
            <a:graphicFrameLocks/>
          </xdr:cNvGraphicFramePr>
        </xdr:nvGraphicFramePr>
        <xdr:xfrm>
          <a:off x="3248026" y="2924175"/>
          <a:ext cx="2438399" cy="695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00000000-0008-0000-0200-000015000000}"/>
              </a:ext>
            </a:extLst>
          </xdr:cNvPr>
          <xdr:cNvSpPr txBox="1"/>
        </xdr:nvSpPr>
        <xdr:spPr>
          <a:xfrm>
            <a:off x="3095626" y="2762249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Dot</a:t>
            </a:r>
          </a:p>
        </xdr:txBody>
      </xdr:sp>
    </xdr:grpSp>
    <xdr:clientData/>
  </xdr:twoCellAnchor>
  <xdr:twoCellAnchor>
    <xdr:from>
      <xdr:col>0</xdr:col>
      <xdr:colOff>200025</xdr:colOff>
      <xdr:row>22</xdr:row>
      <xdr:rowOff>19049</xdr:rowOff>
    </xdr:from>
    <xdr:to>
      <xdr:col>4</xdr:col>
      <xdr:colOff>495300</xdr:colOff>
      <xdr:row>26</xdr:row>
      <xdr:rowOff>180974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GrpSpPr/>
      </xdr:nvGrpSpPr>
      <xdr:grpSpPr>
        <a:xfrm>
          <a:off x="200025" y="4210049"/>
          <a:ext cx="2733675" cy="923925"/>
          <a:chOff x="66675" y="3800474"/>
          <a:chExt cx="2733675" cy="923925"/>
        </a:xfrm>
      </xdr:grpSpPr>
      <xdr:sp macro="" textlink="">
        <xdr:nvSpPr>
          <xdr:cNvPr id="23" name="Rectangle: Rounded Corners 22">
            <a:extLst>
              <a:ext uri="{FF2B5EF4-FFF2-40B4-BE49-F238E27FC236}">
                <a16:creationId xmlns:a16="http://schemas.microsoft.com/office/drawing/2014/main" id="{00000000-0008-0000-0200-000017000000}"/>
              </a:ext>
            </a:extLst>
          </xdr:cNvPr>
          <xdr:cNvSpPr/>
        </xdr:nvSpPr>
        <xdr:spPr>
          <a:xfrm>
            <a:off x="66675" y="380047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4" name="Chart 23">
            <a:extLst>
              <a:ext uri="{FF2B5EF4-FFF2-40B4-BE49-F238E27FC236}">
                <a16:creationId xmlns:a16="http://schemas.microsoft.com/office/drawing/2014/main" id="{00000000-0008-0000-0200-000018000000}"/>
              </a:ext>
            </a:extLst>
          </xdr:cNvPr>
          <xdr:cNvGraphicFramePr>
            <a:graphicFrameLocks/>
          </xdr:cNvGraphicFramePr>
        </xdr:nvGraphicFramePr>
        <xdr:xfrm>
          <a:off x="238125" y="4048124"/>
          <a:ext cx="2362200" cy="62865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00000000-0008-0000-0200-000019000000}"/>
              </a:ext>
            </a:extLst>
          </xdr:cNvPr>
          <xdr:cNvSpPr txBox="1"/>
        </xdr:nvSpPr>
        <xdr:spPr>
          <a:xfrm>
            <a:off x="85726" y="3819525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Scorecard</a:t>
            </a:r>
          </a:p>
        </xdr:txBody>
      </xdr:sp>
    </xdr:grpSp>
    <xdr:clientData/>
  </xdr:twoCellAnchor>
  <xdr:twoCellAnchor>
    <xdr:from>
      <xdr:col>0</xdr:col>
      <xdr:colOff>200025</xdr:colOff>
      <xdr:row>16</xdr:row>
      <xdr:rowOff>9524</xdr:rowOff>
    </xdr:from>
    <xdr:to>
      <xdr:col>4</xdr:col>
      <xdr:colOff>495300</xdr:colOff>
      <xdr:row>20</xdr:row>
      <xdr:rowOff>171449</xdr:rowOff>
    </xdr:to>
    <xdr:grpSp>
      <xdr:nvGrpSpPr>
        <xdr:cNvPr id="26" name="Group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GrpSpPr/>
      </xdr:nvGrpSpPr>
      <xdr:grpSpPr>
        <a:xfrm>
          <a:off x="200025" y="3057524"/>
          <a:ext cx="2733675" cy="923925"/>
          <a:chOff x="3190875" y="3771899"/>
          <a:chExt cx="2733675" cy="923925"/>
        </a:xfrm>
      </xdr:grpSpPr>
      <xdr:sp macro="" textlink="">
        <xdr:nvSpPr>
          <xdr:cNvPr id="27" name="Rectangle: Rounded Corners 26">
            <a:extLst>
              <a:ext uri="{FF2B5EF4-FFF2-40B4-BE49-F238E27FC236}">
                <a16:creationId xmlns:a16="http://schemas.microsoft.com/office/drawing/2014/main" id="{00000000-0008-0000-0200-00001B000000}"/>
              </a:ext>
            </a:extLst>
          </xdr:cNvPr>
          <xdr:cNvSpPr/>
        </xdr:nvSpPr>
        <xdr:spPr>
          <a:xfrm>
            <a:off x="3190875" y="3771899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8" name="Chart 27">
            <a:extLst>
              <a:ext uri="{FF2B5EF4-FFF2-40B4-BE49-F238E27FC236}">
                <a16:creationId xmlns:a16="http://schemas.microsoft.com/office/drawing/2014/main" id="{00000000-0008-0000-0200-00001C000000}"/>
              </a:ext>
            </a:extLst>
          </xdr:cNvPr>
          <xdr:cNvGraphicFramePr>
            <a:graphicFrameLocks/>
          </xdr:cNvGraphicFramePr>
        </xdr:nvGraphicFramePr>
        <xdr:xfrm>
          <a:off x="3267075" y="3914775"/>
          <a:ext cx="2543175" cy="7334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00000000-0008-0000-0200-00001D000000}"/>
              </a:ext>
            </a:extLst>
          </xdr:cNvPr>
          <xdr:cNvSpPr txBox="1"/>
        </xdr:nvSpPr>
        <xdr:spPr>
          <a:xfrm>
            <a:off x="3200401" y="3781424"/>
            <a:ext cx="6667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Steps</a:t>
            </a:r>
          </a:p>
        </xdr:txBody>
      </xdr:sp>
    </xdr:grpSp>
    <xdr:clientData/>
  </xdr:twoCellAnchor>
  <xdr:twoCellAnchor>
    <xdr:from>
      <xdr:col>9</xdr:col>
      <xdr:colOff>476250</xdr:colOff>
      <xdr:row>2</xdr:row>
      <xdr:rowOff>152400</xdr:rowOff>
    </xdr:from>
    <xdr:to>
      <xdr:col>14</xdr:col>
      <xdr:colOff>161925</xdr:colOff>
      <xdr:row>15</xdr:row>
      <xdr:rowOff>19050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GrpSpPr/>
      </xdr:nvGrpSpPr>
      <xdr:grpSpPr>
        <a:xfrm>
          <a:off x="5962650" y="533400"/>
          <a:ext cx="2733675" cy="2343150"/>
          <a:chOff x="66675" y="4857750"/>
          <a:chExt cx="2733675" cy="2343150"/>
        </a:xfrm>
      </xdr:grpSpPr>
      <xdr:sp macro="" textlink="">
        <xdr:nvSpPr>
          <xdr:cNvPr id="31" name="Rectangle: Rounded Corners 30">
            <a:extLst>
              <a:ext uri="{FF2B5EF4-FFF2-40B4-BE49-F238E27FC236}">
                <a16:creationId xmlns:a16="http://schemas.microsoft.com/office/drawing/2014/main" id="{00000000-0008-0000-0200-00001F000000}"/>
              </a:ext>
            </a:extLst>
          </xdr:cNvPr>
          <xdr:cNvSpPr/>
        </xdr:nvSpPr>
        <xdr:spPr>
          <a:xfrm>
            <a:off x="66675" y="4857750"/>
            <a:ext cx="2733675" cy="234315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2" name="Chart 31">
            <a:extLst>
              <a:ext uri="{FF2B5EF4-FFF2-40B4-BE49-F238E27FC236}">
                <a16:creationId xmlns:a16="http://schemas.microsoft.com/office/drawing/2014/main" id="{00000000-0008-0000-0200-000020000000}"/>
              </a:ext>
            </a:extLst>
          </xdr:cNvPr>
          <xdr:cNvGraphicFramePr>
            <a:graphicFrameLocks/>
          </xdr:cNvGraphicFramePr>
        </xdr:nvGraphicFramePr>
        <xdr:xfrm>
          <a:off x="228600" y="5172076"/>
          <a:ext cx="2341105" cy="1952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00000000-0008-0000-0200-000021000000}"/>
              </a:ext>
            </a:extLst>
          </xdr:cNvPr>
          <xdr:cNvSpPr txBox="1"/>
        </xdr:nvSpPr>
        <xdr:spPr>
          <a:xfrm>
            <a:off x="85726" y="4876800"/>
            <a:ext cx="64008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Waffle</a:t>
            </a:r>
          </a:p>
        </xdr:txBody>
      </xdr:sp>
    </xdr:grpSp>
    <xdr:clientData/>
  </xdr:twoCellAnchor>
  <xdr:twoCellAnchor>
    <xdr:from>
      <xdr:col>5</xdr:col>
      <xdr:colOff>28575</xdr:colOff>
      <xdr:row>14</xdr:row>
      <xdr:rowOff>28575</xdr:rowOff>
    </xdr:from>
    <xdr:to>
      <xdr:col>9</xdr:col>
      <xdr:colOff>323850</xdr:colOff>
      <xdr:row>27</xdr:row>
      <xdr:rowOff>9525</xdr:rowOff>
    </xdr:to>
    <xdr:grpSp>
      <xdr:nvGrpSpPr>
        <xdr:cNvPr id="34" name="Group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GrpSpPr/>
      </xdr:nvGrpSpPr>
      <xdr:grpSpPr>
        <a:xfrm>
          <a:off x="3076575" y="2695575"/>
          <a:ext cx="2733675" cy="2457450"/>
          <a:chOff x="3219450" y="4857750"/>
          <a:chExt cx="2733675" cy="2457450"/>
        </a:xfrm>
      </xdr:grpSpPr>
      <xdr:sp macro="" textlink="">
        <xdr:nvSpPr>
          <xdr:cNvPr id="35" name="Rectangle: Rounded Corners 34">
            <a:extLst>
              <a:ext uri="{FF2B5EF4-FFF2-40B4-BE49-F238E27FC236}">
                <a16:creationId xmlns:a16="http://schemas.microsoft.com/office/drawing/2014/main" id="{00000000-0008-0000-0200-000023000000}"/>
              </a:ext>
            </a:extLst>
          </xdr:cNvPr>
          <xdr:cNvSpPr/>
        </xdr:nvSpPr>
        <xdr:spPr>
          <a:xfrm>
            <a:off x="3219450" y="4857750"/>
            <a:ext cx="2733675" cy="245745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6" name="Chart 35">
            <a:extLst>
              <a:ext uri="{FF2B5EF4-FFF2-40B4-BE49-F238E27FC236}">
                <a16:creationId xmlns:a16="http://schemas.microsoft.com/office/drawing/2014/main" id="{00000000-0008-0000-0200-000024000000}"/>
              </a:ext>
            </a:extLst>
          </xdr:cNvPr>
          <xdr:cNvGraphicFramePr>
            <a:graphicFrameLocks/>
          </xdr:cNvGraphicFramePr>
        </xdr:nvGraphicFramePr>
        <xdr:xfrm>
          <a:off x="3333750" y="5057775"/>
          <a:ext cx="2476498" cy="22098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00000000-0008-0000-0200-000025000000}"/>
              </a:ext>
            </a:extLst>
          </xdr:cNvPr>
          <xdr:cNvSpPr txBox="1"/>
        </xdr:nvSpPr>
        <xdr:spPr>
          <a:xfrm>
            <a:off x="3238501" y="4876799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Calendar</a:t>
            </a:r>
          </a:p>
        </xdr:txBody>
      </xdr:sp>
    </xdr:grpSp>
    <xdr:clientData/>
  </xdr:twoCellAnchor>
  <xdr:twoCellAnchor editAs="oneCell">
    <xdr:from>
      <xdr:col>7</xdr:col>
      <xdr:colOff>133349</xdr:colOff>
      <xdr:row>39</xdr:row>
      <xdr:rowOff>19051</xdr:rowOff>
    </xdr:from>
    <xdr:to>
      <xdr:col>9</xdr:col>
      <xdr:colOff>323610</xdr:colOff>
      <xdr:row>40</xdr:row>
      <xdr:rowOff>165139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duotone>
            <a:prstClr val="black"/>
            <a:schemeClr val="tx2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0549" y="7448551"/>
          <a:ext cx="1409461" cy="336588"/>
        </a:xfrm>
        <a:prstGeom prst="rect">
          <a:avLst/>
        </a:prstGeom>
      </xdr:spPr>
    </xdr:pic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0.33078</cdr:x>
      <cdr:y>0.36979</cdr:y>
    </cdr:from>
    <cdr:to>
      <cdr:x>0.66567</cdr:x>
      <cdr:y>0.60243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055488" y="1014402"/>
          <a:ext cx="1068587" cy="6381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000" b="0" i="0" u="none" strike="noStrike">
              <a:solidFill>
                <a:srgbClr val="00B0F0"/>
              </a:solidFill>
              <a:latin typeface="Roboto Medium" panose="02000000000000000000" pitchFamily="2" charset="0"/>
              <a:ea typeface="Roboto Medium" panose="02000000000000000000" pitchFamily="2" charset="0"/>
              <a:cs typeface="Calibri"/>
            </a:rPr>
            <a:pPr algn="ctr"/>
            <a:t>85%</a:t>
          </a:fld>
          <a:endParaRPr lang="en-US" sz="2000" b="1">
            <a:solidFill>
              <a:srgbClr val="00B0F0"/>
            </a:solidFill>
            <a:latin typeface="Roboto Medium" panose="02000000000000000000" pitchFamily="2" charset="0"/>
            <a:ea typeface="Roboto Medium" panose="02000000000000000000" pitchFamily="2" charset="0"/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314280</xdr:colOff>
      <xdr:row>16</xdr:row>
      <xdr:rowOff>6350</xdr:rowOff>
    </xdr:from>
    <xdr:to>
      <xdr:col>15</xdr:col>
      <xdr:colOff>164990</xdr:colOff>
      <xdr:row>32</xdr:row>
      <xdr:rowOff>92075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5800680" y="3054350"/>
          <a:ext cx="3508310" cy="3133725"/>
          <a:chOff x="2714580" y="539750"/>
          <a:chExt cx="3508310" cy="3133725"/>
        </a:xfrm>
      </xdr:grpSpPr>
      <xdr:sp macro="" textlink="">
        <xdr:nvSpPr>
          <xdr:cNvPr id="3" name="Rectangle: Rounded Corners 2">
            <a:extLst>
              <a:ext uri="{FF2B5EF4-FFF2-40B4-BE49-F238E27FC236}">
                <a16:creationId xmlns:a16="http://schemas.microsoft.com/office/drawing/2014/main" id="{00000000-0008-0000-0300-000003000000}"/>
              </a:ext>
            </a:extLst>
          </xdr:cNvPr>
          <xdr:cNvSpPr/>
        </xdr:nvSpPr>
        <xdr:spPr>
          <a:xfrm>
            <a:off x="3095625" y="53975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00000000-0008-0000-0300-000004000000}"/>
              </a:ext>
            </a:extLst>
          </xdr:cNvPr>
          <xdr:cNvGrpSpPr/>
        </xdr:nvGrpSpPr>
        <xdr:grpSpPr>
          <a:xfrm>
            <a:off x="2714580" y="901700"/>
            <a:ext cx="3508310" cy="2771775"/>
            <a:chOff x="2209800" y="3400425"/>
            <a:chExt cx="3600450" cy="2844571"/>
          </a:xfrm>
          <a:noFill/>
        </xdr:grpSpPr>
        <xdr:graphicFrame macro="">
          <xdr:nvGraphicFramePr>
            <xdr:cNvPr id="6" name="Chart 5">
              <a:extLst>
                <a:ext uri="{FF2B5EF4-FFF2-40B4-BE49-F238E27FC236}">
                  <a16:creationId xmlns:a16="http://schemas.microsoft.com/office/drawing/2014/main" id="{00000000-0008-0000-0300-000006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7" name="Chart 6">
              <a:extLst>
                <a:ext uri="{FF2B5EF4-FFF2-40B4-BE49-F238E27FC236}">
                  <a16:creationId xmlns:a16="http://schemas.microsoft.com/office/drawing/2014/main" id="{00000000-0008-0000-0300-000007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Gauge!$R$1">
          <xdr:nvSpPr>
            <xdr:cNvPr id="8" name="TextBox 7">
              <a:extLst>
                <a:ext uri="{FF2B5EF4-FFF2-40B4-BE49-F238E27FC236}">
                  <a16:creationId xmlns:a16="http://schemas.microsoft.com/office/drawing/2014/main" id="{00000000-0008-0000-0300-000008000000}"/>
                </a:ext>
              </a:extLst>
            </xdr:cNvPr>
            <xdr:cNvSpPr txBox="1"/>
          </xdr:nvSpPr>
          <xdr:spPr>
            <a:xfrm>
              <a:off x="3419975" y="4300028"/>
              <a:ext cx="1295400" cy="742950"/>
            </a:xfrm>
            <a:prstGeom prst="rect">
              <a:avLst/>
            </a:prstGeom>
            <a:grp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fld id="{E022F4A0-9907-4C90-9643-E82E94BC793A}" type="TxLink">
                <a:rPr lang="en-US" sz="2400" b="0" i="0" u="none" strike="noStrike">
                  <a:solidFill>
                    <a:srgbClr val="4DBF35"/>
                  </a:solidFill>
                  <a:latin typeface="Roboto Medium" panose="02000000000000000000" pitchFamily="2" charset="0"/>
                  <a:ea typeface="Roboto Medium" panose="02000000000000000000" pitchFamily="2" charset="0"/>
                  <a:cs typeface="Calibri"/>
                </a:rPr>
                <a:pPr algn="ctr"/>
                <a:t>47%</a:t>
              </a:fld>
              <a:endParaRPr lang="en-US" sz="2400" b="1">
                <a:solidFill>
                  <a:srgbClr val="4DBF35"/>
                </a:solidFill>
                <a:latin typeface="Roboto Medium" panose="02000000000000000000" pitchFamily="2" charset="0"/>
                <a:ea typeface="Roboto Medium" panose="02000000000000000000" pitchFamily="2" charset="0"/>
              </a:endParaRPr>
            </a:p>
          </xdr:txBody>
        </xdr:sp>
      </xdr:grp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SpPr txBox="1"/>
        </xdr:nvSpPr>
        <xdr:spPr>
          <a:xfrm>
            <a:off x="3101976" y="542924"/>
            <a:ext cx="640080" cy="228600"/>
          </a:xfrm>
          <a:prstGeom prst="roundRect">
            <a:avLst>
              <a:gd name="adj" fmla="val 27778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Gauge</a:t>
            </a:r>
          </a:p>
        </xdr:txBody>
      </xdr:sp>
    </xdr:grpSp>
    <xdr:clientData/>
  </xdr:twoCellAnchor>
  <xdr:twoCellAnchor>
    <xdr:from>
      <xdr:col>0</xdr:col>
      <xdr:colOff>200025</xdr:colOff>
      <xdr:row>2</xdr:row>
      <xdr:rowOff>152399</xdr:rowOff>
    </xdr:from>
    <xdr:to>
      <xdr:col>4</xdr:col>
      <xdr:colOff>495300</xdr:colOff>
      <xdr:row>15</xdr:row>
      <xdr:rowOff>47624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GrpSpPr/>
      </xdr:nvGrpSpPr>
      <xdr:grpSpPr>
        <a:xfrm>
          <a:off x="200025" y="533399"/>
          <a:ext cx="2733675" cy="2371725"/>
          <a:chOff x="57150" y="533399"/>
          <a:chExt cx="2733675" cy="2371725"/>
        </a:xfrm>
      </xdr:grpSpPr>
      <xdr:sp macro="" textlink="">
        <xdr:nvSpPr>
          <xdr:cNvPr id="10" name="Rectangle: Rounded Corners 9">
            <a:extLst>
              <a:ext uri="{FF2B5EF4-FFF2-40B4-BE49-F238E27FC236}">
                <a16:creationId xmlns:a16="http://schemas.microsoft.com/office/drawing/2014/main" id="{00000000-0008-0000-0300-00000A000000}"/>
              </a:ext>
            </a:extLst>
          </xdr:cNvPr>
          <xdr:cNvSpPr/>
        </xdr:nvSpPr>
        <xdr:spPr>
          <a:xfrm>
            <a:off x="57150" y="533399"/>
            <a:ext cx="2733675" cy="23717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chemeClr val="tx1">
                  <a:lumMod val="65000"/>
                  <a:lumOff val="35000"/>
                </a:schemeClr>
              </a:solidFill>
            </a:endParaRPr>
          </a:p>
        </xdr:txBody>
      </xdr:sp>
      <xdr:graphicFrame macro="">
        <xdr:nvGraphicFramePr>
          <xdr:cNvPr id="11" name="Chart 10">
            <a:extLst>
              <a:ext uri="{FF2B5EF4-FFF2-40B4-BE49-F238E27FC236}">
                <a16:creationId xmlns:a16="http://schemas.microsoft.com/office/drawing/2014/main" id="{00000000-0008-0000-0300-00000B000000}"/>
              </a:ext>
            </a:extLst>
          </xdr:cNvPr>
          <xdr:cNvGraphicFramePr>
            <a:graphicFrameLocks/>
          </xdr:cNvGraphicFramePr>
        </xdr:nvGraphicFramePr>
        <xdr:xfrm>
          <a:off x="215900" y="746125"/>
          <a:ext cx="2400542" cy="2063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00000000-0008-0000-0300-00000C000000}"/>
              </a:ext>
            </a:extLst>
          </xdr:cNvPr>
          <xdr:cNvSpPr txBox="1"/>
        </xdr:nvSpPr>
        <xdr:spPr>
          <a:xfrm>
            <a:off x="63501" y="546100"/>
            <a:ext cx="640080" cy="228600"/>
          </a:xfrm>
          <a:prstGeom prst="roundRect">
            <a:avLst>
              <a:gd name="adj" fmla="val 22223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65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Donut</a:t>
            </a:r>
          </a:p>
        </xdr:txBody>
      </xdr:sp>
    </xdr:grpSp>
    <xdr:clientData/>
  </xdr:twoCellAnchor>
  <xdr:twoCellAnchor>
    <xdr:from>
      <xdr:col>0</xdr:col>
      <xdr:colOff>219075</xdr:colOff>
      <xdr:row>0</xdr:row>
      <xdr:rowOff>76200</xdr:rowOff>
    </xdr:from>
    <xdr:to>
      <xdr:col>14</xdr:col>
      <xdr:colOff>142875</xdr:colOff>
      <xdr:row>2</xdr:row>
      <xdr:rowOff>66675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 txBox="1"/>
      </xdr:nvSpPr>
      <xdr:spPr>
        <a:xfrm>
          <a:off x="219075" y="76200"/>
          <a:ext cx="8458200" cy="371475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0">
              <a:solidFill>
                <a:srgbClr val="00B0F0"/>
              </a:solidFill>
              <a:effectLst>
                <a:outerShdw blurRad="12700" dist="38100" dir="2700000" algn="tl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Roboto Medium" panose="02000000000000000000" pitchFamily="2" charset="0"/>
              <a:ea typeface="Roboto Medium" panose="02000000000000000000" pitchFamily="2" charset="0"/>
            </a:rPr>
            <a:t>8 Types of Progress Charts</a:t>
          </a:r>
        </a:p>
      </xdr:txBody>
    </xdr:sp>
    <xdr:clientData/>
  </xdr:twoCellAnchor>
  <xdr:twoCellAnchor>
    <xdr:from>
      <xdr:col>5</xdr:col>
      <xdr:colOff>123825</xdr:colOff>
      <xdr:row>2</xdr:row>
      <xdr:rowOff>152399</xdr:rowOff>
    </xdr:from>
    <xdr:to>
      <xdr:col>9</xdr:col>
      <xdr:colOff>419100</xdr:colOff>
      <xdr:row>7</xdr:row>
      <xdr:rowOff>123824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pSpPr/>
      </xdr:nvGrpSpPr>
      <xdr:grpSpPr>
        <a:xfrm>
          <a:off x="3171825" y="533399"/>
          <a:ext cx="2733675" cy="923925"/>
          <a:chOff x="57150" y="2752724"/>
          <a:chExt cx="2733675" cy="923925"/>
        </a:xfrm>
      </xdr:grpSpPr>
      <xdr:sp macro="" textlink="">
        <xdr:nvSpPr>
          <xdr:cNvPr id="15" name="Rectangle: Rounded Corners 14">
            <a:extLst>
              <a:ext uri="{FF2B5EF4-FFF2-40B4-BE49-F238E27FC236}">
                <a16:creationId xmlns:a16="http://schemas.microsoft.com/office/drawing/2014/main" id="{00000000-0008-0000-0300-00000F000000}"/>
              </a:ext>
            </a:extLst>
          </xdr:cNvPr>
          <xdr:cNvSpPr/>
        </xdr:nvSpPr>
        <xdr:spPr>
          <a:xfrm>
            <a:off x="5715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6" name="Chart 15">
            <a:extLst>
              <a:ext uri="{FF2B5EF4-FFF2-40B4-BE49-F238E27FC236}">
                <a16:creationId xmlns:a16="http://schemas.microsoft.com/office/drawing/2014/main" id="{00000000-0008-0000-0300-000010000000}"/>
              </a:ext>
            </a:extLst>
          </xdr:cNvPr>
          <xdr:cNvGraphicFramePr>
            <a:graphicFrameLocks/>
          </xdr:cNvGraphicFramePr>
        </xdr:nvGraphicFramePr>
        <xdr:xfrm>
          <a:off x="190500" y="3038477"/>
          <a:ext cx="2400300" cy="428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00000000-0008-0000-0300-000011000000}"/>
              </a:ext>
            </a:extLst>
          </xdr:cNvPr>
          <xdr:cNvSpPr txBox="1"/>
        </xdr:nvSpPr>
        <xdr:spPr>
          <a:xfrm>
            <a:off x="66676" y="2762250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Bar</a:t>
            </a:r>
          </a:p>
        </xdr:txBody>
      </xdr:sp>
    </xdr:grpSp>
    <xdr:clientData/>
  </xdr:twoCellAnchor>
  <xdr:twoCellAnchor>
    <xdr:from>
      <xdr:col>5</xdr:col>
      <xdr:colOff>142875</xdr:colOff>
      <xdr:row>8</xdr:row>
      <xdr:rowOff>85724</xdr:rowOff>
    </xdr:from>
    <xdr:to>
      <xdr:col>9</xdr:col>
      <xdr:colOff>438150</xdr:colOff>
      <xdr:row>13</xdr:row>
      <xdr:rowOff>57149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GrpSpPr/>
      </xdr:nvGrpSpPr>
      <xdr:grpSpPr>
        <a:xfrm>
          <a:off x="3190875" y="1609724"/>
          <a:ext cx="2733675" cy="923925"/>
          <a:chOff x="3086100" y="2752724"/>
          <a:chExt cx="2733675" cy="923925"/>
        </a:xfrm>
      </xdr:grpSpPr>
      <xdr:sp macro="" textlink="">
        <xdr:nvSpPr>
          <xdr:cNvPr id="19" name="Rectangle: Rounded Corners 18">
            <a:extLst>
              <a:ext uri="{FF2B5EF4-FFF2-40B4-BE49-F238E27FC236}">
                <a16:creationId xmlns:a16="http://schemas.microsoft.com/office/drawing/2014/main" id="{00000000-0008-0000-0300-000013000000}"/>
              </a:ext>
            </a:extLst>
          </xdr:cNvPr>
          <xdr:cNvSpPr/>
        </xdr:nvSpPr>
        <xdr:spPr>
          <a:xfrm>
            <a:off x="308610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0" name="Chart 19">
            <a:extLst>
              <a:ext uri="{FF2B5EF4-FFF2-40B4-BE49-F238E27FC236}">
                <a16:creationId xmlns:a16="http://schemas.microsoft.com/office/drawing/2014/main" id="{00000000-0008-0000-0300-000014000000}"/>
              </a:ext>
            </a:extLst>
          </xdr:cNvPr>
          <xdr:cNvGraphicFramePr>
            <a:graphicFrameLocks/>
          </xdr:cNvGraphicFramePr>
        </xdr:nvGraphicFramePr>
        <xdr:xfrm>
          <a:off x="3248026" y="2924175"/>
          <a:ext cx="2438399" cy="695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00000000-0008-0000-0300-000015000000}"/>
              </a:ext>
            </a:extLst>
          </xdr:cNvPr>
          <xdr:cNvSpPr txBox="1"/>
        </xdr:nvSpPr>
        <xdr:spPr>
          <a:xfrm>
            <a:off x="3095626" y="2762249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Dot</a:t>
            </a:r>
          </a:p>
        </xdr:txBody>
      </xdr:sp>
    </xdr:grpSp>
    <xdr:clientData/>
  </xdr:twoCellAnchor>
  <xdr:twoCellAnchor>
    <xdr:from>
      <xdr:col>0</xdr:col>
      <xdr:colOff>200025</xdr:colOff>
      <xdr:row>22</xdr:row>
      <xdr:rowOff>28574</xdr:rowOff>
    </xdr:from>
    <xdr:to>
      <xdr:col>4</xdr:col>
      <xdr:colOff>495300</xdr:colOff>
      <xdr:row>26</xdr:row>
      <xdr:rowOff>190499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GrpSpPr/>
      </xdr:nvGrpSpPr>
      <xdr:grpSpPr>
        <a:xfrm>
          <a:off x="200025" y="4219574"/>
          <a:ext cx="2733675" cy="923925"/>
          <a:chOff x="66675" y="3800474"/>
          <a:chExt cx="2733675" cy="923925"/>
        </a:xfrm>
      </xdr:grpSpPr>
      <xdr:sp macro="" textlink="">
        <xdr:nvSpPr>
          <xdr:cNvPr id="23" name="Rectangle: Rounded Corners 22">
            <a:extLst>
              <a:ext uri="{FF2B5EF4-FFF2-40B4-BE49-F238E27FC236}">
                <a16:creationId xmlns:a16="http://schemas.microsoft.com/office/drawing/2014/main" id="{00000000-0008-0000-0300-000017000000}"/>
              </a:ext>
            </a:extLst>
          </xdr:cNvPr>
          <xdr:cNvSpPr/>
        </xdr:nvSpPr>
        <xdr:spPr>
          <a:xfrm>
            <a:off x="66675" y="380047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4" name="Chart 23">
            <a:extLst>
              <a:ext uri="{FF2B5EF4-FFF2-40B4-BE49-F238E27FC236}">
                <a16:creationId xmlns:a16="http://schemas.microsoft.com/office/drawing/2014/main" id="{00000000-0008-0000-0300-000018000000}"/>
              </a:ext>
            </a:extLst>
          </xdr:cNvPr>
          <xdr:cNvGraphicFramePr>
            <a:graphicFrameLocks/>
          </xdr:cNvGraphicFramePr>
        </xdr:nvGraphicFramePr>
        <xdr:xfrm>
          <a:off x="238125" y="4048124"/>
          <a:ext cx="2362200" cy="62865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00000000-0008-0000-0300-000019000000}"/>
              </a:ext>
            </a:extLst>
          </xdr:cNvPr>
          <xdr:cNvSpPr txBox="1"/>
        </xdr:nvSpPr>
        <xdr:spPr>
          <a:xfrm>
            <a:off x="85726" y="3819525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Scorecard</a:t>
            </a:r>
          </a:p>
        </xdr:txBody>
      </xdr:sp>
    </xdr:grpSp>
    <xdr:clientData/>
  </xdr:twoCellAnchor>
  <xdr:twoCellAnchor>
    <xdr:from>
      <xdr:col>0</xdr:col>
      <xdr:colOff>200025</xdr:colOff>
      <xdr:row>16</xdr:row>
      <xdr:rowOff>47624</xdr:rowOff>
    </xdr:from>
    <xdr:to>
      <xdr:col>4</xdr:col>
      <xdr:colOff>495300</xdr:colOff>
      <xdr:row>21</xdr:row>
      <xdr:rowOff>19049</xdr:rowOff>
    </xdr:to>
    <xdr:grpSp>
      <xdr:nvGrpSpPr>
        <xdr:cNvPr id="26" name="Group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GrpSpPr/>
      </xdr:nvGrpSpPr>
      <xdr:grpSpPr>
        <a:xfrm>
          <a:off x="200025" y="3095624"/>
          <a:ext cx="2733675" cy="923925"/>
          <a:chOff x="3190875" y="3771899"/>
          <a:chExt cx="2733675" cy="923925"/>
        </a:xfrm>
      </xdr:grpSpPr>
      <xdr:sp macro="" textlink="">
        <xdr:nvSpPr>
          <xdr:cNvPr id="27" name="Rectangle: Rounded Corners 26">
            <a:extLst>
              <a:ext uri="{FF2B5EF4-FFF2-40B4-BE49-F238E27FC236}">
                <a16:creationId xmlns:a16="http://schemas.microsoft.com/office/drawing/2014/main" id="{00000000-0008-0000-0300-00001B000000}"/>
              </a:ext>
            </a:extLst>
          </xdr:cNvPr>
          <xdr:cNvSpPr/>
        </xdr:nvSpPr>
        <xdr:spPr>
          <a:xfrm>
            <a:off x="3190875" y="3771899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8" name="Chart 27">
            <a:extLst>
              <a:ext uri="{FF2B5EF4-FFF2-40B4-BE49-F238E27FC236}">
                <a16:creationId xmlns:a16="http://schemas.microsoft.com/office/drawing/2014/main" id="{00000000-0008-0000-0300-00001C000000}"/>
              </a:ext>
            </a:extLst>
          </xdr:cNvPr>
          <xdr:cNvGraphicFramePr>
            <a:graphicFrameLocks/>
          </xdr:cNvGraphicFramePr>
        </xdr:nvGraphicFramePr>
        <xdr:xfrm>
          <a:off x="3267075" y="3914775"/>
          <a:ext cx="2543175" cy="7334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00000000-0008-0000-0300-00001D000000}"/>
              </a:ext>
            </a:extLst>
          </xdr:cNvPr>
          <xdr:cNvSpPr txBox="1"/>
        </xdr:nvSpPr>
        <xdr:spPr>
          <a:xfrm>
            <a:off x="3200401" y="3781424"/>
            <a:ext cx="6667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Steps</a:t>
            </a:r>
          </a:p>
        </xdr:txBody>
      </xdr:sp>
    </xdr:grpSp>
    <xdr:clientData/>
  </xdr:twoCellAnchor>
  <xdr:twoCellAnchor>
    <xdr:from>
      <xdr:col>10</xdr:col>
      <xdr:colOff>76200</xdr:colOff>
      <xdr:row>2</xdr:row>
      <xdr:rowOff>152400</xdr:rowOff>
    </xdr:from>
    <xdr:to>
      <xdr:col>14</xdr:col>
      <xdr:colOff>371475</xdr:colOff>
      <xdr:row>15</xdr:row>
      <xdr:rowOff>19050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GrpSpPr/>
      </xdr:nvGrpSpPr>
      <xdr:grpSpPr>
        <a:xfrm>
          <a:off x="6172200" y="533400"/>
          <a:ext cx="2733675" cy="2343150"/>
          <a:chOff x="66675" y="4857750"/>
          <a:chExt cx="2733675" cy="2343150"/>
        </a:xfrm>
      </xdr:grpSpPr>
      <xdr:sp macro="" textlink="">
        <xdr:nvSpPr>
          <xdr:cNvPr id="31" name="Rectangle: Rounded Corners 30">
            <a:extLst>
              <a:ext uri="{FF2B5EF4-FFF2-40B4-BE49-F238E27FC236}">
                <a16:creationId xmlns:a16="http://schemas.microsoft.com/office/drawing/2014/main" id="{00000000-0008-0000-0300-00001F000000}"/>
              </a:ext>
            </a:extLst>
          </xdr:cNvPr>
          <xdr:cNvSpPr/>
        </xdr:nvSpPr>
        <xdr:spPr>
          <a:xfrm>
            <a:off x="66675" y="4857750"/>
            <a:ext cx="2733675" cy="234315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2" name="Chart 31">
            <a:extLst>
              <a:ext uri="{FF2B5EF4-FFF2-40B4-BE49-F238E27FC236}">
                <a16:creationId xmlns:a16="http://schemas.microsoft.com/office/drawing/2014/main" id="{00000000-0008-0000-0300-000020000000}"/>
              </a:ext>
            </a:extLst>
          </xdr:cNvPr>
          <xdr:cNvGraphicFramePr>
            <a:graphicFrameLocks/>
          </xdr:cNvGraphicFramePr>
        </xdr:nvGraphicFramePr>
        <xdr:xfrm>
          <a:off x="228600" y="5172076"/>
          <a:ext cx="2341105" cy="1952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00000000-0008-0000-0300-000021000000}"/>
              </a:ext>
            </a:extLst>
          </xdr:cNvPr>
          <xdr:cNvSpPr txBox="1"/>
        </xdr:nvSpPr>
        <xdr:spPr>
          <a:xfrm>
            <a:off x="85726" y="4876800"/>
            <a:ext cx="64008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Waffle</a:t>
            </a:r>
          </a:p>
        </xdr:txBody>
      </xdr:sp>
    </xdr:grpSp>
    <xdr:clientData/>
  </xdr:twoCellAnchor>
  <xdr:twoCellAnchor>
    <xdr:from>
      <xdr:col>5</xdr:col>
      <xdr:colOff>142875</xdr:colOff>
      <xdr:row>14</xdr:row>
      <xdr:rowOff>28575</xdr:rowOff>
    </xdr:from>
    <xdr:to>
      <xdr:col>9</xdr:col>
      <xdr:colOff>438150</xdr:colOff>
      <xdr:row>27</xdr:row>
      <xdr:rowOff>9525</xdr:rowOff>
    </xdr:to>
    <xdr:grpSp>
      <xdr:nvGrpSpPr>
        <xdr:cNvPr id="34" name="Group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GrpSpPr/>
      </xdr:nvGrpSpPr>
      <xdr:grpSpPr>
        <a:xfrm>
          <a:off x="3190875" y="2695575"/>
          <a:ext cx="2733675" cy="2457450"/>
          <a:chOff x="3219450" y="4857750"/>
          <a:chExt cx="2733675" cy="2457450"/>
        </a:xfrm>
      </xdr:grpSpPr>
      <xdr:sp macro="" textlink="">
        <xdr:nvSpPr>
          <xdr:cNvPr id="35" name="Rectangle: Rounded Corners 34">
            <a:extLst>
              <a:ext uri="{FF2B5EF4-FFF2-40B4-BE49-F238E27FC236}">
                <a16:creationId xmlns:a16="http://schemas.microsoft.com/office/drawing/2014/main" id="{00000000-0008-0000-0300-000023000000}"/>
              </a:ext>
            </a:extLst>
          </xdr:cNvPr>
          <xdr:cNvSpPr/>
        </xdr:nvSpPr>
        <xdr:spPr>
          <a:xfrm>
            <a:off x="3219450" y="4857750"/>
            <a:ext cx="2733675" cy="245745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6" name="Chart 35">
            <a:extLst>
              <a:ext uri="{FF2B5EF4-FFF2-40B4-BE49-F238E27FC236}">
                <a16:creationId xmlns:a16="http://schemas.microsoft.com/office/drawing/2014/main" id="{00000000-0008-0000-0300-000024000000}"/>
              </a:ext>
            </a:extLst>
          </xdr:cNvPr>
          <xdr:cNvGraphicFramePr>
            <a:graphicFrameLocks/>
          </xdr:cNvGraphicFramePr>
        </xdr:nvGraphicFramePr>
        <xdr:xfrm>
          <a:off x="3333750" y="5057775"/>
          <a:ext cx="2476498" cy="22098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00000000-0008-0000-0300-000025000000}"/>
              </a:ext>
            </a:extLst>
          </xdr:cNvPr>
          <xdr:cNvSpPr txBox="1"/>
        </xdr:nvSpPr>
        <xdr:spPr>
          <a:xfrm>
            <a:off x="3238501" y="4876799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Calendar</a:t>
            </a:r>
          </a:p>
        </xdr:txBody>
      </xdr:sp>
    </xdr:grpSp>
    <xdr:clientData/>
  </xdr:twoCellAnchor>
  <xdr:twoCellAnchor editAs="oneCell">
    <xdr:from>
      <xdr:col>12</xdr:col>
      <xdr:colOff>171449</xdr:colOff>
      <xdr:row>27</xdr:row>
      <xdr:rowOff>95251</xdr:rowOff>
    </xdr:from>
    <xdr:to>
      <xdr:col>14</xdr:col>
      <xdr:colOff>361710</xdr:colOff>
      <xdr:row>29</xdr:row>
      <xdr:rowOff>50839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duotone>
            <a:prstClr val="black"/>
            <a:schemeClr val="tx2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6649" y="5238751"/>
          <a:ext cx="1409461" cy="336588"/>
        </a:xfrm>
        <a:prstGeom prst="rect">
          <a:avLst/>
        </a:prstGeom>
      </xdr:spPr>
    </xdr:pic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0.33078</cdr:x>
      <cdr:y>0.36979</cdr:y>
    </cdr:from>
    <cdr:to>
      <cdr:x>0.66567</cdr:x>
      <cdr:y>0.60243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055488" y="1014402"/>
          <a:ext cx="1068587" cy="6381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000" b="0" i="0" u="none" strike="noStrike">
              <a:solidFill>
                <a:srgbClr val="00B0F0"/>
              </a:solidFill>
              <a:latin typeface="Roboto Medium" panose="02000000000000000000" pitchFamily="2" charset="0"/>
              <a:ea typeface="Roboto Medium" panose="02000000000000000000" pitchFamily="2" charset="0"/>
              <a:cs typeface="Calibri"/>
            </a:rPr>
            <a:pPr algn="ctr"/>
            <a:t>85%</a:t>
          </a:fld>
          <a:endParaRPr lang="en-US" sz="2000" b="1">
            <a:solidFill>
              <a:srgbClr val="00B0F0"/>
            </a:solidFill>
            <a:latin typeface="Roboto Medium" panose="02000000000000000000" pitchFamily="2" charset="0"/>
            <a:ea typeface="Roboto Medium" panose="02000000000000000000" pitchFamily="2" charset="0"/>
          </a:endParaRP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2</xdr:row>
      <xdr:rowOff>57150</xdr:rowOff>
    </xdr:from>
    <xdr:to>
      <xdr:col>7</xdr:col>
      <xdr:colOff>304800</xdr:colOff>
      <xdr:row>6</xdr:row>
      <xdr:rowOff>61912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</xdr:row>
          <xdr:rowOff>0</xdr:rowOff>
        </xdr:from>
        <xdr:to>
          <xdr:col>2</xdr:col>
          <xdr:colOff>28575</xdr:colOff>
          <xdr:row>3</xdr:row>
          <xdr:rowOff>171450</xdr:rowOff>
        </xdr:to>
        <xdr:sp macro="" textlink="">
          <xdr:nvSpPr>
            <xdr:cNvPr id="17409" name="Check Box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6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</xdr:row>
          <xdr:rowOff>19050</xdr:rowOff>
        </xdr:from>
        <xdr:to>
          <xdr:col>2</xdr:col>
          <xdr:colOff>28575</xdr:colOff>
          <xdr:row>5</xdr:row>
          <xdr:rowOff>0</xdr:rowOff>
        </xdr:to>
        <xdr:sp macro="" textlink="">
          <xdr:nvSpPr>
            <xdr:cNvPr id="17410" name="Check Box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6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5</xdr:row>
          <xdr:rowOff>19050</xdr:rowOff>
        </xdr:from>
        <xdr:to>
          <xdr:col>2</xdr:col>
          <xdr:colOff>28575</xdr:colOff>
          <xdr:row>6</xdr:row>
          <xdr:rowOff>0</xdr:rowOff>
        </xdr:to>
        <xdr:sp macro="" textlink="">
          <xdr:nvSpPr>
            <xdr:cNvPr id="17411" name="Check Box 3" hidden="1">
              <a:extLst>
                <a:ext uri="{63B3BB69-23CF-44E3-9099-C40C66FF867C}">
                  <a14:compatExt spid="_x0000_s17411"/>
                </a:ext>
                <a:ext uri="{FF2B5EF4-FFF2-40B4-BE49-F238E27FC236}">
                  <a16:creationId xmlns:a16="http://schemas.microsoft.com/office/drawing/2014/main" id="{00000000-0008-0000-0600-000003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6</xdr:row>
          <xdr:rowOff>19050</xdr:rowOff>
        </xdr:from>
        <xdr:to>
          <xdr:col>2</xdr:col>
          <xdr:colOff>28575</xdr:colOff>
          <xdr:row>7</xdr:row>
          <xdr:rowOff>0</xdr:rowOff>
        </xdr:to>
        <xdr:sp macro="" textlink="">
          <xdr:nvSpPr>
            <xdr:cNvPr id="17412" name="Check Box 4" hidden="1">
              <a:extLst>
                <a:ext uri="{63B3BB69-23CF-44E3-9099-C40C66FF867C}">
                  <a14:compatExt spid="_x0000_s17412"/>
                </a:ext>
                <a:ext uri="{FF2B5EF4-FFF2-40B4-BE49-F238E27FC236}">
                  <a16:creationId xmlns:a16="http://schemas.microsoft.com/office/drawing/2014/main" id="{00000000-0008-0000-0600-000004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7</xdr:row>
          <xdr:rowOff>19050</xdr:rowOff>
        </xdr:from>
        <xdr:to>
          <xdr:col>2</xdr:col>
          <xdr:colOff>28575</xdr:colOff>
          <xdr:row>8</xdr:row>
          <xdr:rowOff>0</xdr:rowOff>
        </xdr:to>
        <xdr:sp macro="" textlink="">
          <xdr:nvSpPr>
            <xdr:cNvPr id="17413" name="Check Box 5" hidden="1">
              <a:extLst>
                <a:ext uri="{63B3BB69-23CF-44E3-9099-C40C66FF867C}">
                  <a14:compatExt spid="_x0000_s17413"/>
                </a:ext>
                <a:ext uri="{FF2B5EF4-FFF2-40B4-BE49-F238E27FC236}">
                  <a16:creationId xmlns:a16="http://schemas.microsoft.com/office/drawing/2014/main" id="{00000000-0008-0000-0600-000005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8</xdr:row>
          <xdr:rowOff>19050</xdr:rowOff>
        </xdr:from>
        <xdr:to>
          <xdr:col>2</xdr:col>
          <xdr:colOff>28575</xdr:colOff>
          <xdr:row>9</xdr:row>
          <xdr:rowOff>0</xdr:rowOff>
        </xdr:to>
        <xdr:sp macro="" textlink="">
          <xdr:nvSpPr>
            <xdr:cNvPr id="17414" name="Check Box 6" hidden="1">
              <a:extLst>
                <a:ext uri="{63B3BB69-23CF-44E3-9099-C40C66FF867C}">
                  <a14:compatExt spid="_x0000_s17414"/>
                </a:ext>
                <a:ext uri="{FF2B5EF4-FFF2-40B4-BE49-F238E27FC236}">
                  <a16:creationId xmlns:a16="http://schemas.microsoft.com/office/drawing/2014/main" id="{00000000-0008-0000-0600-000006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9</xdr:row>
          <xdr:rowOff>19050</xdr:rowOff>
        </xdr:from>
        <xdr:to>
          <xdr:col>2</xdr:col>
          <xdr:colOff>28575</xdr:colOff>
          <xdr:row>10</xdr:row>
          <xdr:rowOff>0</xdr:rowOff>
        </xdr:to>
        <xdr:sp macro="" textlink="">
          <xdr:nvSpPr>
            <xdr:cNvPr id="17415" name="Check Box 7" hidden="1">
              <a:extLst>
                <a:ext uri="{63B3BB69-23CF-44E3-9099-C40C66FF867C}">
                  <a14:compatExt spid="_x0000_s17415"/>
                </a:ext>
                <a:ext uri="{FF2B5EF4-FFF2-40B4-BE49-F238E27FC236}">
                  <a16:creationId xmlns:a16="http://schemas.microsoft.com/office/drawing/2014/main" id="{00000000-0008-0000-0600-000007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10</xdr:row>
          <xdr:rowOff>19050</xdr:rowOff>
        </xdr:from>
        <xdr:to>
          <xdr:col>2</xdr:col>
          <xdr:colOff>28575</xdr:colOff>
          <xdr:row>11</xdr:row>
          <xdr:rowOff>0</xdr:rowOff>
        </xdr:to>
        <xdr:sp macro="" textlink="">
          <xdr:nvSpPr>
            <xdr:cNvPr id="17416" name="Check Box 8" hidden="1">
              <a:extLst>
                <a:ext uri="{63B3BB69-23CF-44E3-9099-C40C66FF867C}">
                  <a14:compatExt spid="_x0000_s17416"/>
                </a:ext>
                <a:ext uri="{FF2B5EF4-FFF2-40B4-BE49-F238E27FC236}">
                  <a16:creationId xmlns:a16="http://schemas.microsoft.com/office/drawing/2014/main" id="{00000000-0008-0000-0600-000008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11</xdr:row>
          <xdr:rowOff>19050</xdr:rowOff>
        </xdr:from>
        <xdr:to>
          <xdr:col>2</xdr:col>
          <xdr:colOff>28575</xdr:colOff>
          <xdr:row>12</xdr:row>
          <xdr:rowOff>0</xdr:rowOff>
        </xdr:to>
        <xdr:sp macro="" textlink="">
          <xdr:nvSpPr>
            <xdr:cNvPr id="17417" name="Check Box 9" hidden="1">
              <a:extLst>
                <a:ext uri="{63B3BB69-23CF-44E3-9099-C40C66FF867C}">
                  <a14:compatExt spid="_x0000_s17417"/>
                </a:ext>
                <a:ext uri="{FF2B5EF4-FFF2-40B4-BE49-F238E27FC236}">
                  <a16:creationId xmlns:a16="http://schemas.microsoft.com/office/drawing/2014/main" id="{00000000-0008-0000-0600-000009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12</xdr:row>
          <xdr:rowOff>19050</xdr:rowOff>
        </xdr:from>
        <xdr:to>
          <xdr:col>2</xdr:col>
          <xdr:colOff>28575</xdr:colOff>
          <xdr:row>13</xdr:row>
          <xdr:rowOff>0</xdr:rowOff>
        </xdr:to>
        <xdr:sp macro="" textlink="">
          <xdr:nvSpPr>
            <xdr:cNvPr id="17418" name="Check Box 10" hidden="1">
              <a:extLst>
                <a:ext uri="{63B3BB69-23CF-44E3-9099-C40C66FF867C}">
                  <a14:compatExt spid="_x0000_s17418"/>
                </a:ext>
                <a:ext uri="{FF2B5EF4-FFF2-40B4-BE49-F238E27FC236}">
                  <a16:creationId xmlns:a16="http://schemas.microsoft.com/office/drawing/2014/main" id="{00000000-0008-0000-0600-00000A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absolute">
    <xdr:from>
      <xdr:col>4</xdr:col>
      <xdr:colOff>180975</xdr:colOff>
      <xdr:row>2</xdr:row>
      <xdr:rowOff>152399</xdr:rowOff>
    </xdr:from>
    <xdr:to>
      <xdr:col>10</xdr:col>
      <xdr:colOff>352425</xdr:colOff>
      <xdr:row>5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171451</xdr:colOff>
      <xdr:row>2</xdr:row>
      <xdr:rowOff>57150</xdr:rowOff>
    </xdr:from>
    <xdr:to>
      <xdr:col>7</xdr:col>
      <xdr:colOff>257176</xdr:colOff>
      <xdr:row>6</xdr:row>
      <xdr:rowOff>61912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266700</xdr:colOff>
      <xdr:row>2</xdr:row>
      <xdr:rowOff>30480</xdr:rowOff>
    </xdr:from>
    <xdr:to>
      <xdr:col>4</xdr:col>
      <xdr:colOff>580695</xdr:colOff>
      <xdr:row>3</xdr:row>
      <xdr:rowOff>537210</xdr:rowOff>
    </xdr:to>
    <xdr:sp macro="" textlink="">
      <xdr:nvSpPr>
        <xdr:cNvPr id="2" name="Rectangle: Diagonal Corners Rounded 1" descr="Placeholder logo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809625" y="430530"/>
          <a:ext cx="1209345" cy="906780"/>
        </a:xfrm>
        <a:prstGeom prst="round2DiagRect">
          <a:avLst>
            <a:gd name="adj1" fmla="val 16667"/>
            <a:gd name="adj2" fmla="val 50000"/>
          </a:avLst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3</xdr:col>
      <xdr:colOff>480125</xdr:colOff>
      <xdr:row>2</xdr:row>
      <xdr:rowOff>85043</xdr:rowOff>
    </xdr:from>
    <xdr:to>
      <xdr:col>4</xdr:col>
      <xdr:colOff>379316</xdr:colOff>
      <xdr:row>3</xdr:row>
      <xdr:rowOff>479534</xdr:rowOff>
    </xdr:to>
    <xdr:pic>
      <xdr:nvPicPr>
        <xdr:cNvPr id="3" name="Graphic 2" descr="Grain with solid fill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23050" y="485093"/>
          <a:ext cx="794541" cy="794541"/>
        </a:xfrm>
        <a:prstGeom prst="rect">
          <a:avLst/>
        </a:prstGeom>
      </xdr:spPr>
    </xdr:pic>
    <xdr:clientData/>
  </xdr:twoCellAnchor>
  <xdr:twoCellAnchor editAs="absolute">
    <xdr:from>
      <xdr:col>0</xdr:col>
      <xdr:colOff>47625</xdr:colOff>
      <xdr:row>6</xdr:row>
      <xdr:rowOff>47625</xdr:rowOff>
    </xdr:from>
    <xdr:to>
      <xdr:col>1</xdr:col>
      <xdr:colOff>152400</xdr:colOff>
      <xdr:row>7</xdr:row>
      <xdr:rowOff>76200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/>
      </xdr:nvSpPr>
      <xdr:spPr>
        <a:xfrm>
          <a:off x="47625" y="1790700"/>
          <a:ext cx="295275" cy="295275"/>
        </a:xfrm>
        <a:prstGeom prst="ellipse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 b="1">
              <a:latin typeface="+mj-lt"/>
            </a:rPr>
            <a:t>1</a:t>
          </a:r>
        </a:p>
      </xdr:txBody>
    </xdr:sp>
    <xdr:clientData/>
  </xdr:twoCellAnchor>
  <xdr:twoCellAnchor editAs="absolute">
    <xdr:from>
      <xdr:col>0</xdr:col>
      <xdr:colOff>47625</xdr:colOff>
      <xdr:row>10</xdr:row>
      <xdr:rowOff>209550</xdr:rowOff>
    </xdr:from>
    <xdr:to>
      <xdr:col>1</xdr:col>
      <xdr:colOff>152400</xdr:colOff>
      <xdr:row>11</xdr:row>
      <xdr:rowOff>76200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/>
      </xdr:nvSpPr>
      <xdr:spPr>
        <a:xfrm>
          <a:off x="47625" y="2838450"/>
          <a:ext cx="295275" cy="295275"/>
        </a:xfrm>
        <a:prstGeom prst="ellipse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 b="1">
              <a:latin typeface="+mj-lt"/>
            </a:rPr>
            <a:t>2</a:t>
          </a:r>
        </a:p>
      </xdr:txBody>
    </xdr:sp>
    <xdr:clientData/>
  </xdr:twoCellAnchor>
  <xdr:twoCellAnchor editAs="absolute">
    <xdr:from>
      <xdr:col>0</xdr:col>
      <xdr:colOff>47625</xdr:colOff>
      <xdr:row>13</xdr:row>
      <xdr:rowOff>266700</xdr:rowOff>
    </xdr:from>
    <xdr:to>
      <xdr:col>1</xdr:col>
      <xdr:colOff>152400</xdr:colOff>
      <xdr:row>14</xdr:row>
      <xdr:rowOff>266700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/>
      </xdr:nvSpPr>
      <xdr:spPr>
        <a:xfrm>
          <a:off x="47625" y="3933825"/>
          <a:ext cx="295275" cy="295275"/>
        </a:xfrm>
        <a:prstGeom prst="ellipse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 b="1">
              <a:latin typeface="+mj-lt"/>
            </a:rPr>
            <a:t>3</a:t>
          </a:r>
        </a:p>
      </xdr:txBody>
    </xdr:sp>
    <xdr:clientData/>
  </xdr:twoCellAnchor>
  <xdr:twoCellAnchor editAs="absolute">
    <xdr:from>
      <xdr:col>0</xdr:col>
      <xdr:colOff>38100</xdr:colOff>
      <xdr:row>26</xdr:row>
      <xdr:rowOff>152400</xdr:rowOff>
    </xdr:from>
    <xdr:to>
      <xdr:col>1</xdr:col>
      <xdr:colOff>142875</xdr:colOff>
      <xdr:row>27</xdr:row>
      <xdr:rowOff>66675</xdr:rowOff>
    </xdr:to>
    <xdr:sp macro="" textlink="">
      <xdr:nvSpPr>
        <xdr:cNvPr id="7" name="Oval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/>
      </xdr:nvSpPr>
      <xdr:spPr>
        <a:xfrm>
          <a:off x="38100" y="8686800"/>
          <a:ext cx="295275" cy="295275"/>
        </a:xfrm>
        <a:prstGeom prst="ellipse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 b="1">
              <a:latin typeface="+mj-lt"/>
            </a:rPr>
            <a:t>4</a:t>
          </a:r>
        </a:p>
      </xdr:txBody>
    </xdr:sp>
    <xdr:clientData/>
  </xdr:twoCellAnchor>
  <xdr:twoCellAnchor>
    <xdr:from>
      <xdr:col>10</xdr:col>
      <xdr:colOff>1152525</xdr:colOff>
      <xdr:row>2</xdr:row>
      <xdr:rowOff>0</xdr:rowOff>
    </xdr:from>
    <xdr:to>
      <xdr:col>12</xdr:col>
      <xdr:colOff>714374</xdr:colOff>
      <xdr:row>3</xdr:row>
      <xdr:rowOff>400050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Print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171451</xdr:colOff>
      <xdr:row>2</xdr:row>
      <xdr:rowOff>57150</xdr:rowOff>
    </xdr:from>
    <xdr:to>
      <xdr:col>4</xdr:col>
      <xdr:colOff>238125</xdr:colOff>
      <xdr:row>6</xdr:row>
      <xdr:rowOff>61912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1</xdr:row>
      <xdr:rowOff>80962</xdr:rowOff>
    </xdr:from>
    <xdr:to>
      <xdr:col>8</xdr:col>
      <xdr:colOff>390525</xdr:colOff>
      <xdr:row>15</xdr:row>
      <xdr:rowOff>157162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0.3875</cdr:x>
      <cdr:y>0.37326</cdr:y>
    </cdr:from>
    <cdr:to>
      <cdr:x>0.61875</cdr:x>
      <cdr:y>0.6059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771650" y="1023938"/>
          <a:ext cx="1057275" cy="638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800" b="0" i="0" u="none" strike="noStrike">
              <a:solidFill>
                <a:srgbClr val="00B0F0"/>
              </a:solidFill>
              <a:latin typeface="Oswald Medium" pitchFamily="2" charset="0"/>
              <a:ea typeface="Calibri"/>
              <a:cs typeface="Calibri"/>
            </a:rPr>
            <a:pPr algn="ctr"/>
            <a:t>85%</a:t>
          </a:fld>
          <a:endParaRPr lang="en-US" sz="2800" b="1">
            <a:solidFill>
              <a:srgbClr val="00B0F0"/>
            </a:solidFill>
            <a:latin typeface="Oswald Medium" pitchFamily="2" charset="0"/>
          </a:endParaRP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</xdr:row>
      <xdr:rowOff>76200</xdr:rowOff>
    </xdr:from>
    <xdr:to>
      <xdr:col>8</xdr:col>
      <xdr:colOff>552450</xdr:colOff>
      <xdr:row>4</xdr:row>
      <xdr:rowOff>161924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104776</xdr:colOff>
      <xdr:row>1</xdr:row>
      <xdr:rowOff>85725</xdr:rowOff>
    </xdr:from>
    <xdr:to>
      <xdr:col>7</xdr:col>
      <xdr:colOff>104775</xdr:colOff>
      <xdr:row>5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76199</xdr:colOff>
      <xdr:row>1</xdr:row>
      <xdr:rowOff>104775</xdr:rowOff>
    </xdr:from>
    <xdr:to>
      <xdr:col>5</xdr:col>
      <xdr:colOff>523874</xdr:colOff>
      <xdr:row>5</xdr:row>
      <xdr:rowOff>110845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85727</xdr:colOff>
      <xdr:row>1</xdr:row>
      <xdr:rowOff>57150</xdr:rowOff>
    </xdr:from>
    <xdr:to>
      <xdr:col>5</xdr:col>
      <xdr:colOff>571500</xdr:colOff>
      <xdr:row>15</xdr:row>
      <xdr:rowOff>123826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57150</xdr:rowOff>
    </xdr:from>
    <xdr:to>
      <xdr:col>4</xdr:col>
      <xdr:colOff>578980</xdr:colOff>
      <xdr:row>11</xdr:row>
      <xdr:rowOff>104774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71437</xdr:colOff>
      <xdr:row>1</xdr:row>
      <xdr:rowOff>95250</xdr:rowOff>
    </xdr:from>
    <xdr:to>
      <xdr:col>10</xdr:col>
      <xdr:colOff>142875</xdr:colOff>
      <xdr:row>24</xdr:row>
      <xdr:rowOff>104775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GrpSpPr/>
      </xdr:nvGrpSpPr>
      <xdr:grpSpPr>
        <a:xfrm>
          <a:off x="252412" y="285750"/>
          <a:ext cx="5557838" cy="4391025"/>
          <a:chOff x="3919537" y="514350"/>
          <a:chExt cx="5557838" cy="4391025"/>
        </a:xfrm>
      </xdr:grpSpPr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00000000-0008-0000-1000-000004000000}"/>
              </a:ext>
            </a:extLst>
          </xdr:cNvPr>
          <xdr:cNvGrpSpPr/>
        </xdr:nvGrpSpPr>
        <xdr:grpSpPr>
          <a:xfrm>
            <a:off x="3919537" y="514350"/>
            <a:ext cx="5557838" cy="4391025"/>
            <a:chOff x="3233737" y="514350"/>
            <a:chExt cx="4572000" cy="4414837"/>
          </a:xfrm>
        </xdr:grpSpPr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00000000-0008-0000-1000-000002000000}"/>
                </a:ext>
              </a:extLst>
            </xdr:cNvPr>
            <xdr:cNvGraphicFramePr/>
          </xdr:nvGraphicFramePr>
          <xdr:xfrm>
            <a:off x="3233737" y="514350"/>
            <a:ext cx="4572000" cy="4414837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00000000-0008-0000-1000-000003000000}"/>
                </a:ext>
              </a:extLst>
            </xdr:cNvPr>
            <xdr:cNvGraphicFramePr/>
          </xdr:nvGraphicFramePr>
          <xdr:xfrm>
            <a:off x="3233737" y="514350"/>
            <a:ext cx="4572000" cy="4414837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</xdr:grpSp>
      <xdr:sp macro="" textlink="$R$1">
        <xdr:nvSpPr>
          <xdr:cNvPr id="5" name="TextBox 4">
            <a:extLst>
              <a:ext uri="{FF2B5EF4-FFF2-40B4-BE49-F238E27FC236}">
                <a16:creationId xmlns:a16="http://schemas.microsoft.com/office/drawing/2014/main" id="{00000000-0008-0000-1000-000005000000}"/>
              </a:ext>
            </a:extLst>
          </xdr:cNvPr>
          <xdr:cNvSpPr txBox="1"/>
        </xdr:nvSpPr>
        <xdr:spPr>
          <a:xfrm>
            <a:off x="6076950" y="1943100"/>
            <a:ext cx="1295400" cy="742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3CBF3DE8-832A-4F9F-88D2-470A0D59770F}" type="TxLink">
              <a:rPr lang="en-US" sz="3600" b="1" i="0" u="none" strike="noStrike">
                <a:solidFill>
                  <a:srgbClr val="92D050"/>
                </a:solidFill>
                <a:latin typeface="Oswald Medium" pitchFamily="2" charset="0"/>
                <a:ea typeface="Calibri"/>
                <a:cs typeface="Calibri"/>
              </a:rPr>
              <a:pPr algn="ctr"/>
              <a:t>47%</a:t>
            </a:fld>
            <a:endParaRPr lang="en-US" sz="3600" b="1">
              <a:solidFill>
                <a:srgbClr val="92D050"/>
              </a:solidFill>
              <a:latin typeface="Oswald Medium" pitchFamily="2" charset="0"/>
            </a:endParaRPr>
          </a:p>
        </xdr:txBody>
      </xdr:sp>
    </xdr:grp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276180</xdr:colOff>
      <xdr:row>27</xdr:row>
      <xdr:rowOff>149225</xdr:rowOff>
    </xdr:from>
    <xdr:to>
      <xdr:col>10</xdr:col>
      <xdr:colOff>126890</xdr:colOff>
      <xdr:row>44</xdr:row>
      <xdr:rowOff>44450</xdr:rowOff>
    </xdr:to>
    <xdr:grpSp>
      <xdr:nvGrpSpPr>
        <xdr:cNvPr id="37" name="Group 36">
          <a:extLst>
            <a:ext uri="{FF2B5EF4-FFF2-40B4-BE49-F238E27FC236}">
              <a16:creationId xmlns:a16="http://schemas.microsoft.com/office/drawing/2014/main" id="{00000000-0008-0000-1100-000025000000}"/>
            </a:ext>
          </a:extLst>
        </xdr:cNvPr>
        <xdr:cNvGrpSpPr/>
      </xdr:nvGrpSpPr>
      <xdr:grpSpPr>
        <a:xfrm>
          <a:off x="2714580" y="5292725"/>
          <a:ext cx="3508310" cy="3133725"/>
          <a:chOff x="2714580" y="539750"/>
          <a:chExt cx="3508310" cy="3133725"/>
        </a:xfrm>
      </xdr:grpSpPr>
      <xdr:sp macro="" textlink="">
        <xdr:nvSpPr>
          <xdr:cNvPr id="27" name="Rectangle: Rounded Corners 26">
            <a:extLst>
              <a:ext uri="{FF2B5EF4-FFF2-40B4-BE49-F238E27FC236}">
                <a16:creationId xmlns:a16="http://schemas.microsoft.com/office/drawing/2014/main" id="{00000000-0008-0000-1100-00001B000000}"/>
              </a:ext>
            </a:extLst>
          </xdr:cNvPr>
          <xdr:cNvSpPr/>
        </xdr:nvSpPr>
        <xdr:spPr>
          <a:xfrm>
            <a:off x="3095625" y="53975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2" name="Group 1">
            <a:extLst>
              <a:ext uri="{FF2B5EF4-FFF2-40B4-BE49-F238E27FC236}">
                <a16:creationId xmlns:a16="http://schemas.microsoft.com/office/drawing/2014/main" id="{00000000-0008-0000-1100-000002000000}"/>
              </a:ext>
            </a:extLst>
          </xdr:cNvPr>
          <xdr:cNvGrpSpPr/>
        </xdr:nvGrpSpPr>
        <xdr:grpSpPr>
          <a:xfrm>
            <a:off x="2714580" y="901700"/>
            <a:ext cx="3508310" cy="2771775"/>
            <a:chOff x="2209800" y="3400425"/>
            <a:chExt cx="3600450" cy="2844571"/>
          </a:xfrm>
          <a:noFill/>
        </xdr:grpSpPr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00000000-0008-0000-1100-000003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00000000-0008-0000-1100-000004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Gauge!$R$1">
          <xdr:nvSpPr>
            <xdr:cNvPr id="5" name="TextBox 4">
              <a:extLst>
                <a:ext uri="{FF2B5EF4-FFF2-40B4-BE49-F238E27FC236}">
                  <a16:creationId xmlns:a16="http://schemas.microsoft.com/office/drawing/2014/main" id="{00000000-0008-0000-1100-000005000000}"/>
                </a:ext>
              </a:extLst>
            </xdr:cNvPr>
            <xdr:cNvSpPr txBox="1"/>
          </xdr:nvSpPr>
          <xdr:spPr>
            <a:xfrm>
              <a:off x="3419975" y="4300028"/>
              <a:ext cx="1295400" cy="742950"/>
            </a:xfrm>
            <a:prstGeom prst="rect">
              <a:avLst/>
            </a:prstGeom>
            <a:grp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fld id="{A1801AD8-F69B-493F-B7A4-4274C68C01BC}" type="TxLink">
                <a:rPr lang="en-US" sz="2400" b="1" i="0" u="none" strike="noStrike">
                  <a:solidFill>
                    <a:srgbClr val="4DBF35"/>
                  </a:solidFill>
                  <a:latin typeface="Roboto Medium" panose="02000000000000000000" pitchFamily="2" charset="0"/>
                  <a:ea typeface="Roboto Medium" panose="02000000000000000000" pitchFamily="2" charset="0"/>
                  <a:cs typeface="Calibri"/>
                </a:rPr>
                <a:pPr algn="ctr"/>
                <a:t>47%</a:t>
              </a:fld>
              <a:endParaRPr lang="en-US" sz="41300" b="1">
                <a:solidFill>
                  <a:srgbClr val="4DBF35"/>
                </a:solidFill>
                <a:latin typeface="Roboto Medium" panose="02000000000000000000" pitchFamily="2" charset="0"/>
                <a:ea typeface="Roboto Medium" panose="02000000000000000000" pitchFamily="2" charset="0"/>
              </a:endParaRPr>
            </a:p>
          </xdr:txBody>
        </xdr:sp>
      </xdr:grp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00000000-0008-0000-1100-000010000000}"/>
              </a:ext>
            </a:extLst>
          </xdr:cNvPr>
          <xdr:cNvSpPr txBox="1"/>
        </xdr:nvSpPr>
        <xdr:spPr>
          <a:xfrm>
            <a:off x="3101976" y="542924"/>
            <a:ext cx="640080" cy="228600"/>
          </a:xfrm>
          <a:prstGeom prst="roundRect">
            <a:avLst>
              <a:gd name="adj" fmla="val 27778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Gauge</a:t>
            </a:r>
          </a:p>
        </xdr:txBody>
      </xdr:sp>
    </xdr:grpSp>
    <xdr:clientData/>
  </xdr:twoCellAnchor>
  <xdr:twoCellAnchor>
    <xdr:from>
      <xdr:col>0</xdr:col>
      <xdr:colOff>200025</xdr:colOff>
      <xdr:row>2</xdr:row>
      <xdr:rowOff>152400</xdr:rowOff>
    </xdr:from>
    <xdr:to>
      <xdr:col>4</xdr:col>
      <xdr:colOff>495300</xdr:colOff>
      <xdr:row>13</xdr:row>
      <xdr:rowOff>152400</xdr:rowOff>
    </xdr:to>
    <xdr:grpSp>
      <xdr:nvGrpSpPr>
        <xdr:cNvPr id="36" name="Group 35">
          <a:extLst>
            <a:ext uri="{FF2B5EF4-FFF2-40B4-BE49-F238E27FC236}">
              <a16:creationId xmlns:a16="http://schemas.microsoft.com/office/drawing/2014/main" id="{00000000-0008-0000-1100-000024000000}"/>
            </a:ext>
          </a:extLst>
        </xdr:cNvPr>
        <xdr:cNvGrpSpPr/>
      </xdr:nvGrpSpPr>
      <xdr:grpSpPr>
        <a:xfrm>
          <a:off x="200025" y="533400"/>
          <a:ext cx="2733675" cy="2095500"/>
          <a:chOff x="57150" y="533400"/>
          <a:chExt cx="2733675" cy="2095500"/>
        </a:xfrm>
      </xdr:grpSpPr>
      <xdr:sp macro="" textlink="">
        <xdr:nvSpPr>
          <xdr:cNvPr id="28" name="Rectangle: Rounded Corners 27">
            <a:extLst>
              <a:ext uri="{FF2B5EF4-FFF2-40B4-BE49-F238E27FC236}">
                <a16:creationId xmlns:a16="http://schemas.microsoft.com/office/drawing/2014/main" id="{00000000-0008-0000-1100-00001C000000}"/>
              </a:ext>
            </a:extLst>
          </xdr:cNvPr>
          <xdr:cNvSpPr/>
        </xdr:nvSpPr>
        <xdr:spPr>
          <a:xfrm>
            <a:off x="57150" y="53340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8" name="Chart 7">
            <a:extLst>
              <a:ext uri="{FF2B5EF4-FFF2-40B4-BE49-F238E27FC236}">
                <a16:creationId xmlns:a16="http://schemas.microsoft.com/office/drawing/2014/main" id="{00000000-0008-0000-1100-000008000000}"/>
              </a:ext>
            </a:extLst>
          </xdr:cNvPr>
          <xdr:cNvGraphicFramePr>
            <a:graphicFrameLocks/>
          </xdr:cNvGraphicFramePr>
        </xdr:nvGraphicFramePr>
        <xdr:xfrm>
          <a:off x="320675" y="650875"/>
          <a:ext cx="2232025" cy="191887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00000000-0008-0000-1100-00000E000000}"/>
              </a:ext>
            </a:extLst>
          </xdr:cNvPr>
          <xdr:cNvSpPr txBox="1"/>
        </xdr:nvSpPr>
        <xdr:spPr>
          <a:xfrm>
            <a:off x="63501" y="546100"/>
            <a:ext cx="640080" cy="228600"/>
          </a:xfrm>
          <a:prstGeom prst="roundRect">
            <a:avLst>
              <a:gd name="adj" fmla="val 22223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Donut</a:t>
            </a:r>
          </a:p>
        </xdr:txBody>
      </xdr:sp>
    </xdr:grpSp>
    <xdr:clientData/>
  </xdr:twoCellAnchor>
  <xdr:twoCellAnchor>
    <xdr:from>
      <xdr:col>0</xdr:col>
      <xdr:colOff>219075</xdr:colOff>
      <xdr:row>0</xdr:row>
      <xdr:rowOff>76200</xdr:rowOff>
    </xdr:from>
    <xdr:to>
      <xdr:col>9</xdr:col>
      <xdr:colOff>295275</xdr:colOff>
      <xdr:row>2</xdr:row>
      <xdr:rowOff>66675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1100-000013000000}"/>
            </a:ext>
          </a:extLst>
        </xdr:cNvPr>
        <xdr:cNvSpPr txBox="1"/>
      </xdr:nvSpPr>
      <xdr:spPr>
        <a:xfrm>
          <a:off x="219075" y="76200"/>
          <a:ext cx="5562600" cy="371475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0">
              <a:solidFill>
                <a:srgbClr val="00B0F0"/>
              </a:solidFill>
              <a:effectLst>
                <a:outerShdw dist="50800" dir="2700000" algn="tl" rotWithShape="0">
                  <a:schemeClr val="bg2">
                    <a:lumMod val="90000"/>
                  </a:schemeClr>
                </a:outerShdw>
              </a:effectLst>
              <a:latin typeface="Roboto Medium" panose="02000000000000000000" pitchFamily="2" charset="0"/>
              <a:ea typeface="Roboto Medium" panose="02000000000000000000" pitchFamily="2" charset="0"/>
            </a:rPr>
            <a:t>8 Types of Progress Charts</a:t>
          </a:r>
        </a:p>
      </xdr:txBody>
    </xdr:sp>
    <xdr:clientData/>
  </xdr:twoCellAnchor>
  <xdr:twoCellAnchor>
    <xdr:from>
      <xdr:col>5</xdr:col>
      <xdr:colOff>9525</xdr:colOff>
      <xdr:row>2</xdr:row>
      <xdr:rowOff>152399</xdr:rowOff>
    </xdr:from>
    <xdr:to>
      <xdr:col>9</xdr:col>
      <xdr:colOff>304800</xdr:colOff>
      <xdr:row>7</xdr:row>
      <xdr:rowOff>123824</xdr:rowOff>
    </xdr:to>
    <xdr:grpSp>
      <xdr:nvGrpSpPr>
        <xdr:cNvPr id="39" name="Group 38">
          <a:extLst>
            <a:ext uri="{FF2B5EF4-FFF2-40B4-BE49-F238E27FC236}">
              <a16:creationId xmlns:a16="http://schemas.microsoft.com/office/drawing/2014/main" id="{00000000-0008-0000-1100-000027000000}"/>
            </a:ext>
          </a:extLst>
        </xdr:cNvPr>
        <xdr:cNvGrpSpPr/>
      </xdr:nvGrpSpPr>
      <xdr:grpSpPr>
        <a:xfrm>
          <a:off x="3057525" y="533399"/>
          <a:ext cx="2733675" cy="923925"/>
          <a:chOff x="57150" y="2752724"/>
          <a:chExt cx="2733675" cy="923925"/>
        </a:xfrm>
      </xdr:grpSpPr>
      <xdr:sp macro="" textlink="">
        <xdr:nvSpPr>
          <xdr:cNvPr id="29" name="Rectangle: Rounded Corners 28">
            <a:extLst>
              <a:ext uri="{FF2B5EF4-FFF2-40B4-BE49-F238E27FC236}">
                <a16:creationId xmlns:a16="http://schemas.microsoft.com/office/drawing/2014/main" id="{00000000-0008-0000-1100-00001D000000}"/>
              </a:ext>
            </a:extLst>
          </xdr:cNvPr>
          <xdr:cNvSpPr/>
        </xdr:nvSpPr>
        <xdr:spPr>
          <a:xfrm>
            <a:off x="5715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6" name="Chart 5">
            <a:extLst>
              <a:ext uri="{FF2B5EF4-FFF2-40B4-BE49-F238E27FC236}">
                <a16:creationId xmlns:a16="http://schemas.microsoft.com/office/drawing/2014/main" id="{00000000-0008-0000-1100-000006000000}"/>
              </a:ext>
            </a:extLst>
          </xdr:cNvPr>
          <xdr:cNvGraphicFramePr>
            <a:graphicFrameLocks/>
          </xdr:cNvGraphicFramePr>
        </xdr:nvGraphicFramePr>
        <xdr:xfrm>
          <a:off x="190500" y="3038477"/>
          <a:ext cx="2400300" cy="428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00000000-0008-0000-1100-000014000000}"/>
              </a:ext>
            </a:extLst>
          </xdr:cNvPr>
          <xdr:cNvSpPr txBox="1"/>
        </xdr:nvSpPr>
        <xdr:spPr>
          <a:xfrm>
            <a:off x="66676" y="2762250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Bar</a:t>
            </a:r>
          </a:p>
        </xdr:txBody>
      </xdr:sp>
    </xdr:grpSp>
    <xdr:clientData/>
  </xdr:twoCellAnchor>
  <xdr:twoCellAnchor>
    <xdr:from>
      <xdr:col>5</xdr:col>
      <xdr:colOff>28575</xdr:colOff>
      <xdr:row>8</xdr:row>
      <xdr:rowOff>85724</xdr:rowOff>
    </xdr:from>
    <xdr:to>
      <xdr:col>9</xdr:col>
      <xdr:colOff>323850</xdr:colOff>
      <xdr:row>13</xdr:row>
      <xdr:rowOff>57149</xdr:rowOff>
    </xdr:to>
    <xdr:grpSp>
      <xdr:nvGrpSpPr>
        <xdr:cNvPr id="38" name="Group 37">
          <a:extLst>
            <a:ext uri="{FF2B5EF4-FFF2-40B4-BE49-F238E27FC236}">
              <a16:creationId xmlns:a16="http://schemas.microsoft.com/office/drawing/2014/main" id="{00000000-0008-0000-1100-000026000000}"/>
            </a:ext>
          </a:extLst>
        </xdr:cNvPr>
        <xdr:cNvGrpSpPr/>
      </xdr:nvGrpSpPr>
      <xdr:grpSpPr>
        <a:xfrm>
          <a:off x="3076575" y="1609724"/>
          <a:ext cx="2733675" cy="923925"/>
          <a:chOff x="3086100" y="2752724"/>
          <a:chExt cx="2733675" cy="923925"/>
        </a:xfrm>
      </xdr:grpSpPr>
      <xdr:sp macro="" textlink="">
        <xdr:nvSpPr>
          <xdr:cNvPr id="30" name="Rectangle: Rounded Corners 29">
            <a:extLst>
              <a:ext uri="{FF2B5EF4-FFF2-40B4-BE49-F238E27FC236}">
                <a16:creationId xmlns:a16="http://schemas.microsoft.com/office/drawing/2014/main" id="{00000000-0008-0000-1100-00001E000000}"/>
              </a:ext>
            </a:extLst>
          </xdr:cNvPr>
          <xdr:cNvSpPr/>
        </xdr:nvSpPr>
        <xdr:spPr>
          <a:xfrm>
            <a:off x="308610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9" name="Chart 8">
            <a:extLst>
              <a:ext uri="{FF2B5EF4-FFF2-40B4-BE49-F238E27FC236}">
                <a16:creationId xmlns:a16="http://schemas.microsoft.com/office/drawing/2014/main" id="{00000000-0008-0000-1100-000009000000}"/>
              </a:ext>
            </a:extLst>
          </xdr:cNvPr>
          <xdr:cNvGraphicFramePr>
            <a:graphicFrameLocks/>
          </xdr:cNvGraphicFramePr>
        </xdr:nvGraphicFramePr>
        <xdr:xfrm>
          <a:off x="3248026" y="2924175"/>
          <a:ext cx="2438399" cy="695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00000000-0008-0000-1100-000015000000}"/>
              </a:ext>
            </a:extLst>
          </xdr:cNvPr>
          <xdr:cNvSpPr txBox="1"/>
        </xdr:nvSpPr>
        <xdr:spPr>
          <a:xfrm>
            <a:off x="3095626" y="2762249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Dot</a:t>
            </a:r>
          </a:p>
        </xdr:txBody>
      </xdr:sp>
    </xdr:grpSp>
    <xdr:clientData/>
  </xdr:twoCellAnchor>
  <xdr:twoCellAnchor>
    <xdr:from>
      <xdr:col>0</xdr:col>
      <xdr:colOff>200025</xdr:colOff>
      <xdr:row>20</xdr:row>
      <xdr:rowOff>133349</xdr:rowOff>
    </xdr:from>
    <xdr:to>
      <xdr:col>4</xdr:col>
      <xdr:colOff>495300</xdr:colOff>
      <xdr:row>25</xdr:row>
      <xdr:rowOff>104774</xdr:rowOff>
    </xdr:to>
    <xdr:grpSp>
      <xdr:nvGrpSpPr>
        <xdr:cNvPr id="40" name="Group 39">
          <a:extLst>
            <a:ext uri="{FF2B5EF4-FFF2-40B4-BE49-F238E27FC236}">
              <a16:creationId xmlns:a16="http://schemas.microsoft.com/office/drawing/2014/main" id="{00000000-0008-0000-1100-000028000000}"/>
            </a:ext>
          </a:extLst>
        </xdr:cNvPr>
        <xdr:cNvGrpSpPr/>
      </xdr:nvGrpSpPr>
      <xdr:grpSpPr>
        <a:xfrm>
          <a:off x="200025" y="3943349"/>
          <a:ext cx="2733675" cy="923925"/>
          <a:chOff x="66675" y="3800474"/>
          <a:chExt cx="2733675" cy="923925"/>
        </a:xfrm>
      </xdr:grpSpPr>
      <xdr:sp macro="" textlink="">
        <xdr:nvSpPr>
          <xdr:cNvPr id="31" name="Rectangle: Rounded Corners 30">
            <a:extLst>
              <a:ext uri="{FF2B5EF4-FFF2-40B4-BE49-F238E27FC236}">
                <a16:creationId xmlns:a16="http://schemas.microsoft.com/office/drawing/2014/main" id="{00000000-0008-0000-1100-00001F000000}"/>
              </a:ext>
            </a:extLst>
          </xdr:cNvPr>
          <xdr:cNvSpPr/>
        </xdr:nvSpPr>
        <xdr:spPr>
          <a:xfrm>
            <a:off x="66675" y="380047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2" name="Chart 21">
            <a:extLst>
              <a:ext uri="{FF2B5EF4-FFF2-40B4-BE49-F238E27FC236}">
                <a16:creationId xmlns:a16="http://schemas.microsoft.com/office/drawing/2014/main" id="{00000000-0008-0000-1100-000016000000}"/>
              </a:ext>
            </a:extLst>
          </xdr:cNvPr>
          <xdr:cNvGraphicFramePr>
            <a:graphicFrameLocks/>
          </xdr:cNvGraphicFramePr>
        </xdr:nvGraphicFramePr>
        <xdr:xfrm>
          <a:off x="238125" y="4048124"/>
          <a:ext cx="2362200" cy="62865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00000000-0008-0000-1100-000017000000}"/>
              </a:ext>
            </a:extLst>
          </xdr:cNvPr>
          <xdr:cNvSpPr txBox="1"/>
        </xdr:nvSpPr>
        <xdr:spPr>
          <a:xfrm>
            <a:off x="85726" y="3819525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Scorecard</a:t>
            </a:r>
          </a:p>
        </xdr:txBody>
      </xdr:sp>
    </xdr:grpSp>
    <xdr:clientData/>
  </xdr:twoCellAnchor>
  <xdr:twoCellAnchor>
    <xdr:from>
      <xdr:col>0</xdr:col>
      <xdr:colOff>200025</xdr:colOff>
      <xdr:row>14</xdr:row>
      <xdr:rowOff>142874</xdr:rowOff>
    </xdr:from>
    <xdr:to>
      <xdr:col>4</xdr:col>
      <xdr:colOff>495300</xdr:colOff>
      <xdr:row>19</xdr:row>
      <xdr:rowOff>114299</xdr:rowOff>
    </xdr:to>
    <xdr:grpSp>
      <xdr:nvGrpSpPr>
        <xdr:cNvPr id="41" name="Group 40">
          <a:extLst>
            <a:ext uri="{FF2B5EF4-FFF2-40B4-BE49-F238E27FC236}">
              <a16:creationId xmlns:a16="http://schemas.microsoft.com/office/drawing/2014/main" id="{00000000-0008-0000-1100-000029000000}"/>
            </a:ext>
          </a:extLst>
        </xdr:cNvPr>
        <xdr:cNvGrpSpPr/>
      </xdr:nvGrpSpPr>
      <xdr:grpSpPr>
        <a:xfrm>
          <a:off x="200025" y="2809874"/>
          <a:ext cx="2733675" cy="923925"/>
          <a:chOff x="3190875" y="3771899"/>
          <a:chExt cx="2733675" cy="923925"/>
        </a:xfrm>
      </xdr:grpSpPr>
      <xdr:sp macro="" textlink="">
        <xdr:nvSpPr>
          <xdr:cNvPr id="32" name="Rectangle: Rounded Corners 31">
            <a:extLst>
              <a:ext uri="{FF2B5EF4-FFF2-40B4-BE49-F238E27FC236}">
                <a16:creationId xmlns:a16="http://schemas.microsoft.com/office/drawing/2014/main" id="{00000000-0008-0000-1100-000020000000}"/>
              </a:ext>
            </a:extLst>
          </xdr:cNvPr>
          <xdr:cNvSpPr/>
        </xdr:nvSpPr>
        <xdr:spPr>
          <a:xfrm>
            <a:off x="3190875" y="3771899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7" name="Chart 6">
            <a:extLst>
              <a:ext uri="{FF2B5EF4-FFF2-40B4-BE49-F238E27FC236}">
                <a16:creationId xmlns:a16="http://schemas.microsoft.com/office/drawing/2014/main" id="{00000000-0008-0000-1100-000007000000}"/>
              </a:ext>
            </a:extLst>
          </xdr:cNvPr>
          <xdr:cNvGraphicFramePr>
            <a:graphicFrameLocks/>
          </xdr:cNvGraphicFramePr>
        </xdr:nvGraphicFramePr>
        <xdr:xfrm>
          <a:off x="3267075" y="3914775"/>
          <a:ext cx="2543175" cy="7334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00000000-0008-0000-1100-000018000000}"/>
              </a:ext>
            </a:extLst>
          </xdr:cNvPr>
          <xdr:cNvSpPr txBox="1"/>
        </xdr:nvSpPr>
        <xdr:spPr>
          <a:xfrm>
            <a:off x="3200401" y="3781424"/>
            <a:ext cx="6667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Steps</a:t>
            </a:r>
          </a:p>
        </xdr:txBody>
      </xdr:sp>
    </xdr:grpSp>
    <xdr:clientData/>
  </xdr:twoCellAnchor>
  <xdr:twoCellAnchor>
    <xdr:from>
      <xdr:col>0</xdr:col>
      <xdr:colOff>200025</xdr:colOff>
      <xdr:row>26</xdr:row>
      <xdr:rowOff>104775</xdr:rowOff>
    </xdr:from>
    <xdr:to>
      <xdr:col>4</xdr:col>
      <xdr:colOff>495300</xdr:colOff>
      <xdr:row>38</xdr:row>
      <xdr:rowOff>161925</xdr:rowOff>
    </xdr:to>
    <xdr:grpSp>
      <xdr:nvGrpSpPr>
        <xdr:cNvPr id="42" name="Group 41">
          <a:extLst>
            <a:ext uri="{FF2B5EF4-FFF2-40B4-BE49-F238E27FC236}">
              <a16:creationId xmlns:a16="http://schemas.microsoft.com/office/drawing/2014/main" id="{00000000-0008-0000-1100-00002A000000}"/>
            </a:ext>
          </a:extLst>
        </xdr:cNvPr>
        <xdr:cNvGrpSpPr/>
      </xdr:nvGrpSpPr>
      <xdr:grpSpPr>
        <a:xfrm>
          <a:off x="200025" y="5057775"/>
          <a:ext cx="2733675" cy="2343150"/>
          <a:chOff x="66675" y="4857750"/>
          <a:chExt cx="2733675" cy="2343150"/>
        </a:xfrm>
      </xdr:grpSpPr>
      <xdr:sp macro="" textlink="">
        <xdr:nvSpPr>
          <xdr:cNvPr id="34" name="Rectangle: Rounded Corners 33">
            <a:extLst>
              <a:ext uri="{FF2B5EF4-FFF2-40B4-BE49-F238E27FC236}">
                <a16:creationId xmlns:a16="http://schemas.microsoft.com/office/drawing/2014/main" id="{00000000-0008-0000-1100-000022000000}"/>
              </a:ext>
            </a:extLst>
          </xdr:cNvPr>
          <xdr:cNvSpPr/>
        </xdr:nvSpPr>
        <xdr:spPr>
          <a:xfrm>
            <a:off x="66675" y="4857750"/>
            <a:ext cx="2733675" cy="234315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1" name="Chart 10">
            <a:extLst>
              <a:ext uri="{FF2B5EF4-FFF2-40B4-BE49-F238E27FC236}">
                <a16:creationId xmlns:a16="http://schemas.microsoft.com/office/drawing/2014/main" id="{00000000-0008-0000-1100-00000B000000}"/>
              </a:ext>
            </a:extLst>
          </xdr:cNvPr>
          <xdr:cNvGraphicFramePr>
            <a:graphicFrameLocks/>
          </xdr:cNvGraphicFramePr>
        </xdr:nvGraphicFramePr>
        <xdr:xfrm>
          <a:off x="228600" y="5172076"/>
          <a:ext cx="2341105" cy="1952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00000000-0008-0000-1100-000019000000}"/>
              </a:ext>
            </a:extLst>
          </xdr:cNvPr>
          <xdr:cNvSpPr txBox="1"/>
        </xdr:nvSpPr>
        <xdr:spPr>
          <a:xfrm>
            <a:off x="85726" y="4876800"/>
            <a:ext cx="64008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Waffle</a:t>
            </a:r>
          </a:p>
        </xdr:txBody>
      </xdr:sp>
    </xdr:grpSp>
    <xdr:clientData/>
  </xdr:twoCellAnchor>
  <xdr:twoCellAnchor>
    <xdr:from>
      <xdr:col>5</xdr:col>
      <xdr:colOff>28575</xdr:colOff>
      <xdr:row>14</xdr:row>
      <xdr:rowOff>28575</xdr:rowOff>
    </xdr:from>
    <xdr:to>
      <xdr:col>9</xdr:col>
      <xdr:colOff>323850</xdr:colOff>
      <xdr:row>27</xdr:row>
      <xdr:rowOff>9525</xdr:rowOff>
    </xdr:to>
    <xdr:grpSp>
      <xdr:nvGrpSpPr>
        <xdr:cNvPr id="43" name="Group 42">
          <a:extLst>
            <a:ext uri="{FF2B5EF4-FFF2-40B4-BE49-F238E27FC236}">
              <a16:creationId xmlns:a16="http://schemas.microsoft.com/office/drawing/2014/main" id="{00000000-0008-0000-1100-00002B000000}"/>
            </a:ext>
          </a:extLst>
        </xdr:cNvPr>
        <xdr:cNvGrpSpPr/>
      </xdr:nvGrpSpPr>
      <xdr:grpSpPr>
        <a:xfrm>
          <a:off x="3076575" y="2695575"/>
          <a:ext cx="2733675" cy="2457450"/>
          <a:chOff x="3219450" y="4857750"/>
          <a:chExt cx="2733675" cy="2457450"/>
        </a:xfrm>
      </xdr:grpSpPr>
      <xdr:sp macro="" textlink="">
        <xdr:nvSpPr>
          <xdr:cNvPr id="35" name="Rectangle: Rounded Corners 34">
            <a:extLst>
              <a:ext uri="{FF2B5EF4-FFF2-40B4-BE49-F238E27FC236}">
                <a16:creationId xmlns:a16="http://schemas.microsoft.com/office/drawing/2014/main" id="{00000000-0008-0000-1100-000023000000}"/>
              </a:ext>
            </a:extLst>
          </xdr:cNvPr>
          <xdr:cNvSpPr/>
        </xdr:nvSpPr>
        <xdr:spPr>
          <a:xfrm>
            <a:off x="3219450" y="4857750"/>
            <a:ext cx="2733675" cy="245745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0" name="Chart 9">
            <a:extLst>
              <a:ext uri="{FF2B5EF4-FFF2-40B4-BE49-F238E27FC236}">
                <a16:creationId xmlns:a16="http://schemas.microsoft.com/office/drawing/2014/main" id="{00000000-0008-0000-1100-00000A000000}"/>
              </a:ext>
            </a:extLst>
          </xdr:cNvPr>
          <xdr:cNvGraphicFramePr>
            <a:graphicFrameLocks/>
          </xdr:cNvGraphicFramePr>
        </xdr:nvGraphicFramePr>
        <xdr:xfrm>
          <a:off x="3333750" y="5057775"/>
          <a:ext cx="2476498" cy="22098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00000000-0008-0000-1100-00001A000000}"/>
              </a:ext>
            </a:extLst>
          </xdr:cNvPr>
          <xdr:cNvSpPr txBox="1"/>
        </xdr:nvSpPr>
        <xdr:spPr>
          <a:xfrm>
            <a:off x="3238501" y="4876799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Calendar</a:t>
            </a:r>
          </a:p>
        </xdr:txBody>
      </xdr:sp>
    </xdr:grpSp>
    <xdr:clientData/>
  </xdr:twoCellAnchor>
  <xdr:twoCellAnchor editAs="oneCell">
    <xdr:from>
      <xdr:col>7</xdr:col>
      <xdr:colOff>133349</xdr:colOff>
      <xdr:row>39</xdr:row>
      <xdr:rowOff>19051</xdr:rowOff>
    </xdr:from>
    <xdr:to>
      <xdr:col>9</xdr:col>
      <xdr:colOff>323610</xdr:colOff>
      <xdr:row>40</xdr:row>
      <xdr:rowOff>165139</xdr:rowOff>
    </xdr:to>
    <xdr:pic>
      <xdr:nvPicPr>
        <xdr:cNvPr id="45" name="Picture 44">
          <a:extLst>
            <a:ext uri="{FF2B5EF4-FFF2-40B4-BE49-F238E27FC236}">
              <a16:creationId xmlns:a16="http://schemas.microsoft.com/office/drawing/2014/main" id="{00000000-0008-0000-11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duotone>
            <a:prstClr val="black"/>
            <a:schemeClr val="tx2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0549" y="7448551"/>
          <a:ext cx="1409461" cy="336588"/>
        </a:xfrm>
        <a:prstGeom prst="rect">
          <a:avLst/>
        </a:prstGeom>
      </xdr:spPr>
    </xdr:pic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0.33078</cdr:x>
      <cdr:y>0.36979</cdr:y>
    </cdr:from>
    <cdr:to>
      <cdr:x>0.66567</cdr:x>
      <cdr:y>0.60243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055488" y="1014402"/>
          <a:ext cx="1068587" cy="6381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000" b="0" i="0" u="none" strike="noStrike">
              <a:solidFill>
                <a:srgbClr val="00B0F0"/>
              </a:solidFill>
              <a:latin typeface="Roboto Medium" panose="02000000000000000000" pitchFamily="2" charset="0"/>
              <a:ea typeface="Roboto Medium" panose="02000000000000000000" pitchFamily="2" charset="0"/>
              <a:cs typeface="Calibri"/>
            </a:rPr>
            <a:pPr algn="ctr"/>
            <a:t>85%</a:t>
          </a:fld>
          <a:endParaRPr lang="en-US" sz="2000" b="1">
            <a:solidFill>
              <a:srgbClr val="00B0F0"/>
            </a:solidFill>
            <a:latin typeface="Roboto Medium" panose="02000000000000000000" pitchFamily="2" charset="0"/>
            <a:ea typeface="Roboto Medium" panose="02000000000000000000" pitchFamily="2" charset="0"/>
          </a:endParaRPr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276180</xdr:colOff>
      <xdr:row>27</xdr:row>
      <xdr:rowOff>149225</xdr:rowOff>
    </xdr:from>
    <xdr:to>
      <xdr:col>10</xdr:col>
      <xdr:colOff>126890</xdr:colOff>
      <xdr:row>44</xdr:row>
      <xdr:rowOff>44450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pSpPr/>
      </xdr:nvGrpSpPr>
      <xdr:grpSpPr>
        <a:xfrm>
          <a:off x="2714580" y="5292725"/>
          <a:ext cx="3508310" cy="3133725"/>
          <a:chOff x="2714580" y="539750"/>
          <a:chExt cx="3508310" cy="3133725"/>
        </a:xfrm>
      </xdr:grpSpPr>
      <xdr:sp macro="" textlink="">
        <xdr:nvSpPr>
          <xdr:cNvPr id="3" name="Rectangle: Rounded Corners 2">
            <a:extLst>
              <a:ext uri="{FF2B5EF4-FFF2-40B4-BE49-F238E27FC236}">
                <a16:creationId xmlns:a16="http://schemas.microsoft.com/office/drawing/2014/main" id="{00000000-0008-0000-1200-000003000000}"/>
              </a:ext>
            </a:extLst>
          </xdr:cNvPr>
          <xdr:cNvSpPr/>
        </xdr:nvSpPr>
        <xdr:spPr>
          <a:xfrm>
            <a:off x="3095625" y="53975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00000000-0008-0000-1200-000004000000}"/>
              </a:ext>
            </a:extLst>
          </xdr:cNvPr>
          <xdr:cNvGrpSpPr/>
        </xdr:nvGrpSpPr>
        <xdr:grpSpPr>
          <a:xfrm>
            <a:off x="2714580" y="901700"/>
            <a:ext cx="3508310" cy="2771775"/>
            <a:chOff x="2209800" y="3400425"/>
            <a:chExt cx="3600450" cy="2844571"/>
          </a:xfrm>
          <a:noFill/>
        </xdr:grpSpPr>
        <xdr:graphicFrame macro="">
          <xdr:nvGraphicFramePr>
            <xdr:cNvPr id="6" name="Chart 5">
              <a:extLst>
                <a:ext uri="{FF2B5EF4-FFF2-40B4-BE49-F238E27FC236}">
                  <a16:creationId xmlns:a16="http://schemas.microsoft.com/office/drawing/2014/main" id="{00000000-0008-0000-1200-000006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7" name="Chart 6">
              <a:extLst>
                <a:ext uri="{FF2B5EF4-FFF2-40B4-BE49-F238E27FC236}">
                  <a16:creationId xmlns:a16="http://schemas.microsoft.com/office/drawing/2014/main" id="{00000000-0008-0000-1200-000007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Gauge!$R$1">
          <xdr:nvSpPr>
            <xdr:cNvPr id="8" name="TextBox 7">
              <a:extLst>
                <a:ext uri="{FF2B5EF4-FFF2-40B4-BE49-F238E27FC236}">
                  <a16:creationId xmlns:a16="http://schemas.microsoft.com/office/drawing/2014/main" id="{00000000-0008-0000-1200-000008000000}"/>
                </a:ext>
              </a:extLst>
            </xdr:cNvPr>
            <xdr:cNvSpPr txBox="1"/>
          </xdr:nvSpPr>
          <xdr:spPr>
            <a:xfrm>
              <a:off x="3419975" y="4300028"/>
              <a:ext cx="1295400" cy="742950"/>
            </a:xfrm>
            <a:prstGeom prst="rect">
              <a:avLst/>
            </a:prstGeom>
            <a:grp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fld id="{02F506B2-8E92-4002-88C4-3E11F042AC90}" type="TxLink">
                <a:rPr lang="en-US" sz="2400" b="1" i="0" u="none" strike="noStrike">
                  <a:solidFill>
                    <a:srgbClr val="4DBF35"/>
                  </a:solidFill>
                  <a:latin typeface="Calibri"/>
                  <a:ea typeface="Calibri"/>
                  <a:cs typeface="Calibri"/>
                </a:rPr>
                <a:pPr algn="ctr"/>
                <a:t>47%</a:t>
              </a:fld>
              <a:endParaRPr lang="en-US" sz="123400" b="1">
                <a:solidFill>
                  <a:srgbClr val="4DBF35"/>
                </a:solidFill>
                <a:latin typeface="Roboto Medium" panose="02000000000000000000" pitchFamily="2" charset="0"/>
                <a:ea typeface="Roboto Medium" panose="02000000000000000000" pitchFamily="2" charset="0"/>
              </a:endParaRPr>
            </a:p>
          </xdr:txBody>
        </xdr:sp>
      </xdr:grp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00000000-0008-0000-1200-000005000000}"/>
              </a:ext>
            </a:extLst>
          </xdr:cNvPr>
          <xdr:cNvSpPr txBox="1"/>
        </xdr:nvSpPr>
        <xdr:spPr>
          <a:xfrm>
            <a:off x="3101976" y="542924"/>
            <a:ext cx="640080" cy="228600"/>
          </a:xfrm>
          <a:prstGeom prst="roundRect">
            <a:avLst>
              <a:gd name="adj" fmla="val 27778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Gauge</a:t>
            </a:r>
          </a:p>
        </xdr:txBody>
      </xdr:sp>
    </xdr:grpSp>
    <xdr:clientData/>
  </xdr:twoCellAnchor>
  <xdr:twoCellAnchor>
    <xdr:from>
      <xdr:col>0</xdr:col>
      <xdr:colOff>200025</xdr:colOff>
      <xdr:row>2</xdr:row>
      <xdr:rowOff>152400</xdr:rowOff>
    </xdr:from>
    <xdr:to>
      <xdr:col>4</xdr:col>
      <xdr:colOff>495300</xdr:colOff>
      <xdr:row>13</xdr:row>
      <xdr:rowOff>152400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00000000-0008-0000-1200-000009000000}"/>
            </a:ext>
          </a:extLst>
        </xdr:cNvPr>
        <xdr:cNvGrpSpPr/>
      </xdr:nvGrpSpPr>
      <xdr:grpSpPr>
        <a:xfrm>
          <a:off x="200025" y="533400"/>
          <a:ext cx="2733675" cy="2095500"/>
          <a:chOff x="57150" y="533400"/>
          <a:chExt cx="2733675" cy="2095500"/>
        </a:xfrm>
      </xdr:grpSpPr>
      <xdr:sp macro="" textlink="">
        <xdr:nvSpPr>
          <xdr:cNvPr id="10" name="Rectangle: Rounded Corners 9">
            <a:extLst>
              <a:ext uri="{FF2B5EF4-FFF2-40B4-BE49-F238E27FC236}">
                <a16:creationId xmlns:a16="http://schemas.microsoft.com/office/drawing/2014/main" id="{00000000-0008-0000-1200-00000A000000}"/>
              </a:ext>
            </a:extLst>
          </xdr:cNvPr>
          <xdr:cNvSpPr/>
        </xdr:nvSpPr>
        <xdr:spPr>
          <a:xfrm>
            <a:off x="57150" y="53340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chemeClr val="tx1">
                  <a:lumMod val="65000"/>
                  <a:lumOff val="35000"/>
                </a:schemeClr>
              </a:solidFill>
            </a:endParaRPr>
          </a:p>
        </xdr:txBody>
      </xdr:sp>
      <xdr:graphicFrame macro="">
        <xdr:nvGraphicFramePr>
          <xdr:cNvPr id="11" name="Chart 10">
            <a:extLst>
              <a:ext uri="{FF2B5EF4-FFF2-40B4-BE49-F238E27FC236}">
                <a16:creationId xmlns:a16="http://schemas.microsoft.com/office/drawing/2014/main" id="{00000000-0008-0000-1200-00000B000000}"/>
              </a:ext>
            </a:extLst>
          </xdr:cNvPr>
          <xdr:cNvGraphicFramePr>
            <a:graphicFrameLocks/>
          </xdr:cNvGraphicFramePr>
        </xdr:nvGraphicFramePr>
        <xdr:xfrm>
          <a:off x="320675" y="650875"/>
          <a:ext cx="2232025" cy="191887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00000000-0008-0000-1200-00000C000000}"/>
              </a:ext>
            </a:extLst>
          </xdr:cNvPr>
          <xdr:cNvSpPr txBox="1"/>
        </xdr:nvSpPr>
        <xdr:spPr>
          <a:xfrm>
            <a:off x="63501" y="546100"/>
            <a:ext cx="640080" cy="228600"/>
          </a:xfrm>
          <a:prstGeom prst="roundRect">
            <a:avLst>
              <a:gd name="adj" fmla="val 22223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65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Donut</a:t>
            </a:r>
          </a:p>
        </xdr:txBody>
      </xdr:sp>
    </xdr:grpSp>
    <xdr:clientData/>
  </xdr:twoCellAnchor>
  <xdr:twoCellAnchor>
    <xdr:from>
      <xdr:col>0</xdr:col>
      <xdr:colOff>219075</xdr:colOff>
      <xdr:row>0</xdr:row>
      <xdr:rowOff>76200</xdr:rowOff>
    </xdr:from>
    <xdr:to>
      <xdr:col>9</xdr:col>
      <xdr:colOff>295275</xdr:colOff>
      <xdr:row>2</xdr:row>
      <xdr:rowOff>66675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1200-00000D000000}"/>
            </a:ext>
          </a:extLst>
        </xdr:cNvPr>
        <xdr:cNvSpPr txBox="1"/>
      </xdr:nvSpPr>
      <xdr:spPr>
        <a:xfrm>
          <a:off x="219075" y="76200"/>
          <a:ext cx="5562600" cy="371475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0">
              <a:solidFill>
                <a:srgbClr val="00B0F0"/>
              </a:solidFill>
              <a:effectLst>
                <a:outerShdw blurRad="12700" dist="38100" dir="2700000" algn="tl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Roboto Medium" panose="02000000000000000000" pitchFamily="2" charset="0"/>
              <a:ea typeface="Roboto Medium" panose="02000000000000000000" pitchFamily="2" charset="0"/>
            </a:rPr>
            <a:t>8 Types of Progress Charts</a:t>
          </a:r>
        </a:p>
      </xdr:txBody>
    </xdr:sp>
    <xdr:clientData/>
  </xdr:twoCellAnchor>
  <xdr:twoCellAnchor>
    <xdr:from>
      <xdr:col>5</xdr:col>
      <xdr:colOff>9525</xdr:colOff>
      <xdr:row>2</xdr:row>
      <xdr:rowOff>152399</xdr:rowOff>
    </xdr:from>
    <xdr:to>
      <xdr:col>9</xdr:col>
      <xdr:colOff>304800</xdr:colOff>
      <xdr:row>7</xdr:row>
      <xdr:rowOff>123824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00000000-0008-0000-1200-00000E000000}"/>
            </a:ext>
          </a:extLst>
        </xdr:cNvPr>
        <xdr:cNvGrpSpPr/>
      </xdr:nvGrpSpPr>
      <xdr:grpSpPr>
        <a:xfrm>
          <a:off x="3057525" y="533399"/>
          <a:ext cx="2733675" cy="923925"/>
          <a:chOff x="57150" y="2752724"/>
          <a:chExt cx="2733675" cy="923925"/>
        </a:xfrm>
      </xdr:grpSpPr>
      <xdr:sp macro="" textlink="">
        <xdr:nvSpPr>
          <xdr:cNvPr id="15" name="Rectangle: Rounded Corners 14">
            <a:extLst>
              <a:ext uri="{FF2B5EF4-FFF2-40B4-BE49-F238E27FC236}">
                <a16:creationId xmlns:a16="http://schemas.microsoft.com/office/drawing/2014/main" id="{00000000-0008-0000-1200-00000F000000}"/>
              </a:ext>
            </a:extLst>
          </xdr:cNvPr>
          <xdr:cNvSpPr/>
        </xdr:nvSpPr>
        <xdr:spPr>
          <a:xfrm>
            <a:off x="5715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6" name="Chart 15">
            <a:extLst>
              <a:ext uri="{FF2B5EF4-FFF2-40B4-BE49-F238E27FC236}">
                <a16:creationId xmlns:a16="http://schemas.microsoft.com/office/drawing/2014/main" id="{00000000-0008-0000-1200-000010000000}"/>
              </a:ext>
            </a:extLst>
          </xdr:cNvPr>
          <xdr:cNvGraphicFramePr>
            <a:graphicFrameLocks/>
          </xdr:cNvGraphicFramePr>
        </xdr:nvGraphicFramePr>
        <xdr:xfrm>
          <a:off x="190500" y="3038477"/>
          <a:ext cx="2400300" cy="428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00000000-0008-0000-1200-000011000000}"/>
              </a:ext>
            </a:extLst>
          </xdr:cNvPr>
          <xdr:cNvSpPr txBox="1"/>
        </xdr:nvSpPr>
        <xdr:spPr>
          <a:xfrm>
            <a:off x="66676" y="2762250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Bar</a:t>
            </a:r>
          </a:p>
        </xdr:txBody>
      </xdr:sp>
    </xdr:grpSp>
    <xdr:clientData/>
  </xdr:twoCellAnchor>
  <xdr:twoCellAnchor>
    <xdr:from>
      <xdr:col>5</xdr:col>
      <xdr:colOff>28575</xdr:colOff>
      <xdr:row>8</xdr:row>
      <xdr:rowOff>85724</xdr:rowOff>
    </xdr:from>
    <xdr:to>
      <xdr:col>9</xdr:col>
      <xdr:colOff>323850</xdr:colOff>
      <xdr:row>13</xdr:row>
      <xdr:rowOff>57149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00000000-0008-0000-1200-000012000000}"/>
            </a:ext>
          </a:extLst>
        </xdr:cNvPr>
        <xdr:cNvGrpSpPr/>
      </xdr:nvGrpSpPr>
      <xdr:grpSpPr>
        <a:xfrm>
          <a:off x="3076575" y="1609724"/>
          <a:ext cx="2733675" cy="923925"/>
          <a:chOff x="3086100" y="2752724"/>
          <a:chExt cx="2733675" cy="923925"/>
        </a:xfrm>
      </xdr:grpSpPr>
      <xdr:sp macro="" textlink="">
        <xdr:nvSpPr>
          <xdr:cNvPr id="19" name="Rectangle: Rounded Corners 18">
            <a:extLst>
              <a:ext uri="{FF2B5EF4-FFF2-40B4-BE49-F238E27FC236}">
                <a16:creationId xmlns:a16="http://schemas.microsoft.com/office/drawing/2014/main" id="{00000000-0008-0000-1200-000013000000}"/>
              </a:ext>
            </a:extLst>
          </xdr:cNvPr>
          <xdr:cNvSpPr/>
        </xdr:nvSpPr>
        <xdr:spPr>
          <a:xfrm>
            <a:off x="308610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0" name="Chart 19">
            <a:extLst>
              <a:ext uri="{FF2B5EF4-FFF2-40B4-BE49-F238E27FC236}">
                <a16:creationId xmlns:a16="http://schemas.microsoft.com/office/drawing/2014/main" id="{00000000-0008-0000-1200-000014000000}"/>
              </a:ext>
            </a:extLst>
          </xdr:cNvPr>
          <xdr:cNvGraphicFramePr>
            <a:graphicFrameLocks/>
          </xdr:cNvGraphicFramePr>
        </xdr:nvGraphicFramePr>
        <xdr:xfrm>
          <a:off x="3248026" y="2924175"/>
          <a:ext cx="2438399" cy="695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00000000-0008-0000-1200-000015000000}"/>
              </a:ext>
            </a:extLst>
          </xdr:cNvPr>
          <xdr:cNvSpPr txBox="1"/>
        </xdr:nvSpPr>
        <xdr:spPr>
          <a:xfrm>
            <a:off x="3095626" y="2762249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Dot</a:t>
            </a:r>
          </a:p>
        </xdr:txBody>
      </xdr:sp>
    </xdr:grpSp>
    <xdr:clientData/>
  </xdr:twoCellAnchor>
  <xdr:twoCellAnchor>
    <xdr:from>
      <xdr:col>0</xdr:col>
      <xdr:colOff>200025</xdr:colOff>
      <xdr:row>20</xdr:row>
      <xdr:rowOff>133349</xdr:rowOff>
    </xdr:from>
    <xdr:to>
      <xdr:col>4</xdr:col>
      <xdr:colOff>495300</xdr:colOff>
      <xdr:row>25</xdr:row>
      <xdr:rowOff>104774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00000000-0008-0000-1200-000016000000}"/>
            </a:ext>
          </a:extLst>
        </xdr:cNvPr>
        <xdr:cNvGrpSpPr/>
      </xdr:nvGrpSpPr>
      <xdr:grpSpPr>
        <a:xfrm>
          <a:off x="200025" y="3943349"/>
          <a:ext cx="2733675" cy="923925"/>
          <a:chOff x="66675" y="3800474"/>
          <a:chExt cx="2733675" cy="923925"/>
        </a:xfrm>
      </xdr:grpSpPr>
      <xdr:sp macro="" textlink="">
        <xdr:nvSpPr>
          <xdr:cNvPr id="23" name="Rectangle: Rounded Corners 22">
            <a:extLst>
              <a:ext uri="{FF2B5EF4-FFF2-40B4-BE49-F238E27FC236}">
                <a16:creationId xmlns:a16="http://schemas.microsoft.com/office/drawing/2014/main" id="{00000000-0008-0000-1200-000017000000}"/>
              </a:ext>
            </a:extLst>
          </xdr:cNvPr>
          <xdr:cNvSpPr/>
        </xdr:nvSpPr>
        <xdr:spPr>
          <a:xfrm>
            <a:off x="66675" y="380047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4" name="Chart 23">
            <a:extLst>
              <a:ext uri="{FF2B5EF4-FFF2-40B4-BE49-F238E27FC236}">
                <a16:creationId xmlns:a16="http://schemas.microsoft.com/office/drawing/2014/main" id="{00000000-0008-0000-1200-000018000000}"/>
              </a:ext>
            </a:extLst>
          </xdr:cNvPr>
          <xdr:cNvGraphicFramePr>
            <a:graphicFrameLocks/>
          </xdr:cNvGraphicFramePr>
        </xdr:nvGraphicFramePr>
        <xdr:xfrm>
          <a:off x="238125" y="4048124"/>
          <a:ext cx="2362200" cy="62865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00000000-0008-0000-1200-000019000000}"/>
              </a:ext>
            </a:extLst>
          </xdr:cNvPr>
          <xdr:cNvSpPr txBox="1"/>
        </xdr:nvSpPr>
        <xdr:spPr>
          <a:xfrm>
            <a:off x="85726" y="3819525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Scorecard</a:t>
            </a:r>
          </a:p>
        </xdr:txBody>
      </xdr:sp>
    </xdr:grpSp>
    <xdr:clientData/>
  </xdr:twoCellAnchor>
  <xdr:twoCellAnchor>
    <xdr:from>
      <xdr:col>0</xdr:col>
      <xdr:colOff>200025</xdr:colOff>
      <xdr:row>14</xdr:row>
      <xdr:rowOff>142874</xdr:rowOff>
    </xdr:from>
    <xdr:to>
      <xdr:col>4</xdr:col>
      <xdr:colOff>495300</xdr:colOff>
      <xdr:row>19</xdr:row>
      <xdr:rowOff>114299</xdr:rowOff>
    </xdr:to>
    <xdr:grpSp>
      <xdr:nvGrpSpPr>
        <xdr:cNvPr id="26" name="Group 25">
          <a:extLst>
            <a:ext uri="{FF2B5EF4-FFF2-40B4-BE49-F238E27FC236}">
              <a16:creationId xmlns:a16="http://schemas.microsoft.com/office/drawing/2014/main" id="{00000000-0008-0000-1200-00001A000000}"/>
            </a:ext>
          </a:extLst>
        </xdr:cNvPr>
        <xdr:cNvGrpSpPr/>
      </xdr:nvGrpSpPr>
      <xdr:grpSpPr>
        <a:xfrm>
          <a:off x="200025" y="2809874"/>
          <a:ext cx="2733675" cy="923925"/>
          <a:chOff x="3190875" y="3771899"/>
          <a:chExt cx="2733675" cy="923925"/>
        </a:xfrm>
      </xdr:grpSpPr>
      <xdr:sp macro="" textlink="">
        <xdr:nvSpPr>
          <xdr:cNvPr id="27" name="Rectangle: Rounded Corners 26">
            <a:extLst>
              <a:ext uri="{FF2B5EF4-FFF2-40B4-BE49-F238E27FC236}">
                <a16:creationId xmlns:a16="http://schemas.microsoft.com/office/drawing/2014/main" id="{00000000-0008-0000-1200-00001B000000}"/>
              </a:ext>
            </a:extLst>
          </xdr:cNvPr>
          <xdr:cNvSpPr/>
        </xdr:nvSpPr>
        <xdr:spPr>
          <a:xfrm>
            <a:off x="3190875" y="3771899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8" name="Chart 27">
            <a:extLst>
              <a:ext uri="{FF2B5EF4-FFF2-40B4-BE49-F238E27FC236}">
                <a16:creationId xmlns:a16="http://schemas.microsoft.com/office/drawing/2014/main" id="{00000000-0008-0000-1200-00001C000000}"/>
              </a:ext>
            </a:extLst>
          </xdr:cNvPr>
          <xdr:cNvGraphicFramePr>
            <a:graphicFrameLocks/>
          </xdr:cNvGraphicFramePr>
        </xdr:nvGraphicFramePr>
        <xdr:xfrm>
          <a:off x="3267075" y="3914775"/>
          <a:ext cx="2543175" cy="7334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00000000-0008-0000-1200-00001D000000}"/>
              </a:ext>
            </a:extLst>
          </xdr:cNvPr>
          <xdr:cNvSpPr txBox="1"/>
        </xdr:nvSpPr>
        <xdr:spPr>
          <a:xfrm>
            <a:off x="3200401" y="3781424"/>
            <a:ext cx="6667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Steps</a:t>
            </a:r>
          </a:p>
        </xdr:txBody>
      </xdr:sp>
    </xdr:grpSp>
    <xdr:clientData/>
  </xdr:twoCellAnchor>
  <xdr:twoCellAnchor>
    <xdr:from>
      <xdr:col>0</xdr:col>
      <xdr:colOff>200025</xdr:colOff>
      <xdr:row>26</xdr:row>
      <xdr:rowOff>104775</xdr:rowOff>
    </xdr:from>
    <xdr:to>
      <xdr:col>4</xdr:col>
      <xdr:colOff>495300</xdr:colOff>
      <xdr:row>38</xdr:row>
      <xdr:rowOff>161925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00000000-0008-0000-1200-00001E000000}"/>
            </a:ext>
          </a:extLst>
        </xdr:cNvPr>
        <xdr:cNvGrpSpPr/>
      </xdr:nvGrpSpPr>
      <xdr:grpSpPr>
        <a:xfrm>
          <a:off x="200025" y="5057775"/>
          <a:ext cx="2733675" cy="2343150"/>
          <a:chOff x="66675" y="4857750"/>
          <a:chExt cx="2733675" cy="2343150"/>
        </a:xfrm>
      </xdr:grpSpPr>
      <xdr:sp macro="" textlink="">
        <xdr:nvSpPr>
          <xdr:cNvPr id="31" name="Rectangle: Rounded Corners 30">
            <a:extLst>
              <a:ext uri="{FF2B5EF4-FFF2-40B4-BE49-F238E27FC236}">
                <a16:creationId xmlns:a16="http://schemas.microsoft.com/office/drawing/2014/main" id="{00000000-0008-0000-1200-00001F000000}"/>
              </a:ext>
            </a:extLst>
          </xdr:cNvPr>
          <xdr:cNvSpPr/>
        </xdr:nvSpPr>
        <xdr:spPr>
          <a:xfrm>
            <a:off x="66675" y="4857750"/>
            <a:ext cx="2733675" cy="234315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2" name="Chart 31">
            <a:extLst>
              <a:ext uri="{FF2B5EF4-FFF2-40B4-BE49-F238E27FC236}">
                <a16:creationId xmlns:a16="http://schemas.microsoft.com/office/drawing/2014/main" id="{00000000-0008-0000-1200-000020000000}"/>
              </a:ext>
            </a:extLst>
          </xdr:cNvPr>
          <xdr:cNvGraphicFramePr>
            <a:graphicFrameLocks/>
          </xdr:cNvGraphicFramePr>
        </xdr:nvGraphicFramePr>
        <xdr:xfrm>
          <a:off x="228600" y="5172076"/>
          <a:ext cx="2341105" cy="1952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00000000-0008-0000-1200-000021000000}"/>
              </a:ext>
            </a:extLst>
          </xdr:cNvPr>
          <xdr:cNvSpPr txBox="1"/>
        </xdr:nvSpPr>
        <xdr:spPr>
          <a:xfrm>
            <a:off x="85726" y="4876800"/>
            <a:ext cx="64008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Waffle</a:t>
            </a:r>
          </a:p>
        </xdr:txBody>
      </xdr:sp>
    </xdr:grpSp>
    <xdr:clientData/>
  </xdr:twoCellAnchor>
  <xdr:twoCellAnchor>
    <xdr:from>
      <xdr:col>5</xdr:col>
      <xdr:colOff>28575</xdr:colOff>
      <xdr:row>14</xdr:row>
      <xdr:rowOff>28575</xdr:rowOff>
    </xdr:from>
    <xdr:to>
      <xdr:col>9</xdr:col>
      <xdr:colOff>323850</xdr:colOff>
      <xdr:row>27</xdr:row>
      <xdr:rowOff>9525</xdr:rowOff>
    </xdr:to>
    <xdr:grpSp>
      <xdr:nvGrpSpPr>
        <xdr:cNvPr id="34" name="Group 33">
          <a:extLst>
            <a:ext uri="{FF2B5EF4-FFF2-40B4-BE49-F238E27FC236}">
              <a16:creationId xmlns:a16="http://schemas.microsoft.com/office/drawing/2014/main" id="{00000000-0008-0000-1200-000022000000}"/>
            </a:ext>
          </a:extLst>
        </xdr:cNvPr>
        <xdr:cNvGrpSpPr/>
      </xdr:nvGrpSpPr>
      <xdr:grpSpPr>
        <a:xfrm>
          <a:off x="3076575" y="2695575"/>
          <a:ext cx="2733675" cy="2457450"/>
          <a:chOff x="3219450" y="4857750"/>
          <a:chExt cx="2733675" cy="2457450"/>
        </a:xfrm>
      </xdr:grpSpPr>
      <xdr:sp macro="" textlink="">
        <xdr:nvSpPr>
          <xdr:cNvPr id="35" name="Rectangle: Rounded Corners 34">
            <a:extLst>
              <a:ext uri="{FF2B5EF4-FFF2-40B4-BE49-F238E27FC236}">
                <a16:creationId xmlns:a16="http://schemas.microsoft.com/office/drawing/2014/main" id="{00000000-0008-0000-1200-000023000000}"/>
              </a:ext>
            </a:extLst>
          </xdr:cNvPr>
          <xdr:cNvSpPr/>
        </xdr:nvSpPr>
        <xdr:spPr>
          <a:xfrm>
            <a:off x="3219450" y="4857750"/>
            <a:ext cx="2733675" cy="245745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6" name="Chart 35">
            <a:extLst>
              <a:ext uri="{FF2B5EF4-FFF2-40B4-BE49-F238E27FC236}">
                <a16:creationId xmlns:a16="http://schemas.microsoft.com/office/drawing/2014/main" id="{00000000-0008-0000-1200-000024000000}"/>
              </a:ext>
            </a:extLst>
          </xdr:cNvPr>
          <xdr:cNvGraphicFramePr>
            <a:graphicFrameLocks/>
          </xdr:cNvGraphicFramePr>
        </xdr:nvGraphicFramePr>
        <xdr:xfrm>
          <a:off x="3333750" y="5057775"/>
          <a:ext cx="2476498" cy="22098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00000000-0008-0000-1200-000025000000}"/>
              </a:ext>
            </a:extLst>
          </xdr:cNvPr>
          <xdr:cNvSpPr txBox="1"/>
        </xdr:nvSpPr>
        <xdr:spPr>
          <a:xfrm>
            <a:off x="3238501" y="4876799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Calendar</a:t>
            </a:r>
          </a:p>
        </xdr:txBody>
      </xdr:sp>
    </xdr:grpSp>
    <xdr:clientData/>
  </xdr:twoCellAnchor>
  <xdr:twoCellAnchor editAs="oneCell">
    <xdr:from>
      <xdr:col>7</xdr:col>
      <xdr:colOff>133349</xdr:colOff>
      <xdr:row>39</xdr:row>
      <xdr:rowOff>19051</xdr:rowOff>
    </xdr:from>
    <xdr:to>
      <xdr:col>9</xdr:col>
      <xdr:colOff>323610</xdr:colOff>
      <xdr:row>40</xdr:row>
      <xdr:rowOff>165139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00000000-0008-0000-12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duotone>
            <a:prstClr val="black"/>
            <a:schemeClr val="tx2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0549" y="7448551"/>
          <a:ext cx="1409461" cy="336588"/>
        </a:xfrm>
        <a:prstGeom prst="rect">
          <a:avLst/>
        </a:prstGeom>
      </xdr:spPr>
    </xdr:pic>
    <xdr:clientData/>
  </xdr:twoCellAnchor>
</xdr:wsDr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0.33078</cdr:x>
      <cdr:y>0.36979</cdr:y>
    </cdr:from>
    <cdr:to>
      <cdr:x>0.66567</cdr:x>
      <cdr:y>0.60243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055488" y="1014402"/>
          <a:ext cx="1068587" cy="6381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000" b="0" i="0" u="none" strike="noStrike">
              <a:solidFill>
                <a:srgbClr val="00B0F0"/>
              </a:solidFill>
              <a:latin typeface="Roboto Medium" panose="02000000000000000000" pitchFamily="2" charset="0"/>
              <a:ea typeface="Roboto Medium" panose="02000000000000000000" pitchFamily="2" charset="0"/>
              <a:cs typeface="Calibri"/>
            </a:rPr>
            <a:pPr algn="ctr"/>
            <a:t>85%</a:t>
          </a:fld>
          <a:endParaRPr lang="en-US" sz="2000" b="1">
            <a:solidFill>
              <a:srgbClr val="00B0F0"/>
            </a:solidFill>
            <a:latin typeface="Roboto Medium" panose="02000000000000000000" pitchFamily="2" charset="0"/>
            <a:ea typeface="Roboto Medium" panose="02000000000000000000" pitchFamily="2" charset="0"/>
          </a:endParaRPr>
        </a:p>
      </cdr:txBody>
    </cdr:sp>
  </cdr:relSizeAnchor>
</c:userShape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50529B6-3A5A-4D15-9B91-0ED6D450ADA8}" name="tblSteps" displayName="tblSteps" ref="J3:L9" totalsRowShown="0" headerRowDxfId="36">
  <autoFilter ref="J3:L9" xr:uid="{250529B6-3A5A-4D15-9B91-0ED6D450ADA8}"/>
  <tableColumns count="3">
    <tableColumn id="1" xr3:uid="{8093F1B1-7114-4F94-8E72-DDB24DF3443F}" name="Step" dataDxfId="35">
      <calculatedColumnFormula>ROW()-ROW(tblSteps[[#Headers],[Step]])</calculatedColumnFormula>
    </tableColumn>
    <tableColumn id="2" xr3:uid="{231D72E0-10C6-41E9-A030-B07097BC3B7B}" name="Grey" dataDxfId="34">
      <calculatedColumnFormula>1</calculatedColumnFormula>
    </tableColumn>
    <tableColumn id="3" xr3:uid="{CFEEAE25-3886-4E97-8C13-693BEF231DE8}" name="Complete" dataDxfId="33">
      <calculatedColumnFormula>IF(tblSteps[[#This Row],[Step]]&lt;=$O$3,1,NA())</calculatedColumnFormula>
    </tableColumn>
  </tableColumns>
  <tableStyleInfo name="TableStyleMedium4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7FE3BEF-4E5F-46BB-A396-BA071AC47C79}" name="tblSteps3" displayName="tblSteps3" ref="J3:L13" totalsRowShown="0" headerRowDxfId="32">
  <autoFilter ref="J3:L13" xr:uid="{250529B6-3A5A-4D15-9B91-0ED6D450ADA8}"/>
  <tableColumns count="3">
    <tableColumn id="1" xr3:uid="{F1471E75-F139-4F1E-890C-EBAB689F5359}" name="Step" dataDxfId="31">
      <calculatedColumnFormula>ROW()-ROW(tblSteps3[[#Headers],[Step]])</calculatedColumnFormula>
    </tableColumn>
    <tableColumn id="2" xr3:uid="{FC024747-F5D2-4183-B45F-AFD3984496F1}" name="Grey" dataDxfId="30">
      <calculatedColumnFormula>1</calculatedColumnFormula>
    </tableColumn>
    <tableColumn id="3" xr3:uid="{24BE3A89-2A8B-433E-8453-604F778E8D66}" name="Complete" dataDxfId="29">
      <calculatedColumnFormula>IF(tblSteps3[[#This Row],[Step]]&lt;=$O$3,1,NA())</calculatedColumnFormula>
    </tableColumn>
  </tableColumns>
  <tableStyleInfo name="TableStyleMedium4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89E5349-019D-48B7-A989-B01D7FDD784E}" name="Expenses" displayName="Expenses" ref="D15:N23" totalsRowCount="1" headerRowDxfId="28" dataDxfId="27" totalsRowDxfId="26" headerRowCellStyle="Normal" dataCellStyle="Normal" totalsRowCellStyle="Normal">
  <tableColumns count="11">
    <tableColumn id="1" xr3:uid="{786A7657-8BA2-4F9F-BD1F-E08564BF1CFE}" name="Date" totalsRowLabel="Total" dataDxfId="25" totalsRowDxfId="24" dataCellStyle="Date"/>
    <tableColumn id="2" xr3:uid="{A1AE3D9F-C542-432F-80C0-F650B595FD35}" name="Account" dataDxfId="23" totalsRowDxfId="22" dataCellStyle="Normal"/>
    <tableColumn id="3" xr3:uid="{3B4A18D0-45D9-4022-BF68-274D52E853C6}" name="Description" dataDxfId="21" totalsRowDxfId="20" dataCellStyle="Normal"/>
    <tableColumn id="4" xr3:uid="{1D33A5A3-FD0F-4050-A019-B0A2B2E03E96}" name="Hotel" totalsRowFunction="sum" dataDxfId="19" totalsRowDxfId="18"/>
    <tableColumn id="5" xr3:uid="{52615EEC-F5C9-45EC-95E7-7506064AB72B}" name="Transport" totalsRowFunction="sum" dataDxfId="17" totalsRowDxfId="16"/>
    <tableColumn id="6" xr3:uid="{21D8D37B-DE4B-4879-B7A2-CDA63BA14A2F}" name="Fuel" totalsRowFunction="sum" dataDxfId="15" totalsRowDxfId="14"/>
    <tableColumn id="7" xr3:uid="{CA522600-943A-4231-8794-9CC93A1C0D28}" name="Meals" totalsRowFunction="sum" dataDxfId="13" totalsRowDxfId="12"/>
    <tableColumn id="8" xr3:uid="{E13D0736-CB4F-4A0D-A4A0-6FCB138E2D79}" name="Phone" totalsRowFunction="sum" dataDxfId="11" totalsRowDxfId="10"/>
    <tableColumn id="10" xr3:uid="{5589274C-B9CD-4F7A-9935-305E46C29E9A}" name="Entertainment" totalsRowFunction="sum" dataDxfId="9" totalsRowDxfId="8"/>
    <tableColumn id="11" xr3:uid="{79D1D18D-DA6F-41E4-93FF-F39F098DB5D0}" name="Misc" totalsRowFunction="sum" dataDxfId="7" totalsRowDxfId="6"/>
    <tableColumn id="9" xr3:uid="{4340221E-E40C-4DD1-A489-94247D773F35}" name="Total" totalsRowFunction="sum" dataDxfId="5" totalsRowDxfId="4">
      <calculatedColumnFormula>IFERROR(SUM(Expenses[[#This Row],[Hotel]:[Misc]]), "")</calculatedColumnFormula>
    </tableColumn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Date, Account, Description, Hotel, Transport, Fuel, Meals, Phone, Entertainment &amp; Miscellaneous expenses in this table. Total expenses are automatically calculated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6676E41-A0BC-4A40-A514-BB7432DE2465}" name="tblSteps36" displayName="tblSteps36" ref="J3:L7" totalsRowShown="0" headerRowDxfId="3">
  <autoFilter ref="J3:L7" xr:uid="{250529B6-3A5A-4D15-9B91-0ED6D450ADA8}"/>
  <tableColumns count="3">
    <tableColumn id="1" xr3:uid="{749CED57-4627-4324-B8F8-F9050DC392F0}" name="Step" dataDxfId="2">
      <calculatedColumnFormula>ROW()-ROW(tblSteps36[[#Headers],[Step]])</calculatedColumnFormula>
    </tableColumn>
    <tableColumn id="2" xr3:uid="{89969008-9A7E-4E83-A585-6CBF6D69ACAE}" name="Grey" dataDxfId="1">
      <calculatedColumnFormula>1</calculatedColumnFormula>
    </tableColumn>
    <tableColumn id="3" xr3:uid="{ADC6EC7A-FE44-49AD-8EFC-2CB79D22551C}" name="Complete" dataDxfId="0">
      <calculatedColumnFormula>IF('Expense Report'!R6,1,NA())</calculatedColumnFormula>
    </tableColumn>
  </tableColumns>
  <tableStyleInfo name="TableStyleMedium4" showFirstColumn="0" showLastColumn="0" showRowStripes="0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charts/8-types-of-progress-chart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E851A-59B5-4057-AFC0-14B1C75453EE}">
  <dimension ref="A1:B2"/>
  <sheetViews>
    <sheetView showGridLines="0" workbookViewId="0"/>
  </sheetViews>
  <sheetFormatPr defaultRowHeight="15"/>
  <cols>
    <col min="1" max="1" width="4.7109375" customWidth="1"/>
  </cols>
  <sheetData>
    <row r="1" spans="1:2">
      <c r="A1" s="13" t="s">
        <v>45</v>
      </c>
    </row>
    <row r="2" spans="1:2" ht="18.75">
      <c r="B2" s="12" t="s">
        <v>44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E8CFB-4285-45EB-ACDF-9C32679F9801}">
  <sheetPr codeName="Sheet14"/>
  <dimension ref="A1"/>
  <sheetViews>
    <sheetView workbookViewId="0"/>
  </sheetViews>
  <sheetFormatPr defaultRowHeight="15"/>
  <sheetData>
    <row r="1" spans="1:1">
      <c r="A1">
        <f ca="1">RANDBETWEEN(20,90)/100</f>
        <v>0.35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EC0B3-9240-402A-B45F-FFA5D8EDD866}">
  <dimension ref="A1"/>
  <sheetViews>
    <sheetView showGridLines="0" zoomScaleNormal="100" workbookViewId="0"/>
  </sheetViews>
  <sheetFormatPr defaultRowHeight="15"/>
  <cols>
    <col min="1" max="16384" width="9.140625" style="10"/>
  </cols>
  <sheetData>
    <row r="1" spans="1:1">
      <c r="A1" s="16">
        <v>3</v>
      </c>
    </row>
  </sheetData>
  <hyperlinks>
    <hyperlink ref="A1" location="'TOC Gallery'!A1" tooltip="Go To: Table of Contents" display="'TOC Gallery'!A1" xr:uid="{4A1C5B97-E369-442E-B48A-094E493FDC43}"/>
  </hyperlink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89D69-68D4-44D6-9295-F160575396D6}">
  <dimension ref="A1"/>
  <sheetViews>
    <sheetView showGridLines="0" zoomScaleNormal="100" workbookViewId="0">
      <selection sqref="A1:K1048576"/>
    </sheetView>
  </sheetViews>
  <sheetFormatPr defaultRowHeight="15"/>
  <cols>
    <col min="1" max="16384" width="9.140625" style="11"/>
  </cols>
  <sheetData>
    <row r="1" spans="1:1">
      <c r="A1" s="15">
        <v>3</v>
      </c>
    </row>
  </sheetData>
  <hyperlinks>
    <hyperlink ref="A1" location="'TOC Gallery'!A1" tooltip="Go To: Table of Contents" display="'TOC Gallery'!A1" xr:uid="{DC73292E-2496-4415-83E7-9A98AC2B5831}"/>
  </hyperlink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4FB5F-DBF1-4C9B-95B9-FD007E956DBB}">
  <sheetPr codeName="Sheet3"/>
  <dimension ref="A1:O9"/>
  <sheetViews>
    <sheetView workbookViewId="0">
      <selection activeCell="O3" sqref="O3"/>
    </sheetView>
  </sheetViews>
  <sheetFormatPr defaultRowHeight="15"/>
  <cols>
    <col min="1" max="1" width="2.7109375" style="20" customWidth="1"/>
    <col min="2" max="7" width="9.140625" style="20"/>
    <col min="8" max="8" width="9.140625" style="21"/>
    <col min="10" max="10" width="7.28515625" bestFit="1" customWidth="1"/>
    <col min="11" max="11" width="7.5703125" bestFit="1" customWidth="1"/>
    <col min="12" max="12" width="12" bestFit="1" customWidth="1"/>
    <col min="14" max="14" width="10.28515625" bestFit="1" customWidth="1"/>
  </cols>
  <sheetData>
    <row r="1" spans="1:15">
      <c r="A1" s="18">
        <v>3</v>
      </c>
      <c r="B1" s="19" t="s">
        <v>30</v>
      </c>
    </row>
    <row r="3" spans="1:15">
      <c r="J3" s="2" t="s">
        <v>4</v>
      </c>
      <c r="K3" s="2" t="s">
        <v>5</v>
      </c>
      <c r="L3" s="2" t="s">
        <v>0</v>
      </c>
      <c r="N3" s="2" t="s">
        <v>37</v>
      </c>
      <c r="O3" s="22">
        <v>4</v>
      </c>
    </row>
    <row r="4" spans="1:15">
      <c r="J4">
        <f>ROW()-ROW(tblSteps[[#Headers],[Step]])</f>
        <v>1</v>
      </c>
      <c r="K4">
        <f>1</f>
        <v>1</v>
      </c>
      <c r="L4">
        <f>IF(tblSteps[[#This Row],[Step]]&lt;=$O$3,1,NA())</f>
        <v>1</v>
      </c>
    </row>
    <row r="5" spans="1:15">
      <c r="J5">
        <f>ROW()-ROW(tblSteps[[#Headers],[Step]])</f>
        <v>2</v>
      </c>
      <c r="K5">
        <f>1</f>
        <v>1</v>
      </c>
      <c r="L5">
        <f>IF(tblSteps[[#This Row],[Step]]&lt;=$O$3,1,NA())</f>
        <v>1</v>
      </c>
    </row>
    <row r="6" spans="1:15">
      <c r="J6">
        <f>ROW()-ROW(tblSteps[[#Headers],[Step]])</f>
        <v>3</v>
      </c>
      <c r="K6">
        <f>1</f>
        <v>1</v>
      </c>
      <c r="L6">
        <f>IF(tblSteps[[#This Row],[Step]]&lt;=$O$3,1,NA())</f>
        <v>1</v>
      </c>
    </row>
    <row r="7" spans="1:15">
      <c r="J7">
        <f>ROW()-ROW(tblSteps[[#Headers],[Step]])</f>
        <v>4</v>
      </c>
      <c r="K7">
        <f>1</f>
        <v>1</v>
      </c>
      <c r="L7">
        <f>IF(tblSteps[[#This Row],[Step]]&lt;=$O$3,1,NA())</f>
        <v>1</v>
      </c>
    </row>
    <row r="8" spans="1:15">
      <c r="J8">
        <f>ROW()-ROW(tblSteps[[#Headers],[Step]])</f>
        <v>5</v>
      </c>
      <c r="K8">
        <f>1</f>
        <v>1</v>
      </c>
      <c r="L8" t="e">
        <f>IF(tblSteps[[#This Row],[Step]]&lt;=$O$3,1,NA())</f>
        <v>#N/A</v>
      </c>
    </row>
    <row r="9" spans="1:15">
      <c r="J9">
        <f>ROW()-ROW(tblSteps[[#Headers],[Step]])</f>
        <v>6</v>
      </c>
      <c r="K9">
        <f>1</f>
        <v>1</v>
      </c>
      <c r="L9" t="e">
        <f>IF(tblSteps[[#This Row],[Step]]&lt;=$O$3,1,NA())</f>
        <v>#N/A</v>
      </c>
    </row>
  </sheetData>
  <hyperlinks>
    <hyperlink ref="A1" location="'TOC Gallery'!A1" tooltip="Go To: Table of Contents" display="'TOC Gallery'!A1" xr:uid="{75746C2D-F62D-4EFF-A07B-F5068F7FF50B}"/>
  </hyperlink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95FAF-3684-4D53-BF20-E7B353391AFC}">
  <dimension ref="A1:O2"/>
  <sheetViews>
    <sheetView tabSelected="1" workbookViewId="0">
      <selection activeCell="J2" sqref="J2"/>
    </sheetView>
  </sheetViews>
  <sheetFormatPr defaultRowHeight="15"/>
  <cols>
    <col min="1" max="1" width="2.7109375" style="20" customWidth="1"/>
    <col min="2" max="7" width="9.140625" style="20"/>
    <col min="8" max="8" width="9.140625" style="21"/>
    <col min="14" max="14" width="10.28515625" bestFit="1" customWidth="1"/>
  </cols>
  <sheetData>
    <row r="1" spans="1:15">
      <c r="A1" s="18">
        <v>3</v>
      </c>
      <c r="B1" s="19" t="s">
        <v>50</v>
      </c>
    </row>
    <row r="2" spans="1:15">
      <c r="N2" s="2" t="s">
        <v>37</v>
      </c>
      <c r="O2" s="22">
        <v>4</v>
      </c>
    </row>
  </sheetData>
  <hyperlinks>
    <hyperlink ref="A1" location="'TOC Gallery'!A1" tooltip="Go To: Table of Contents" display="'TOC Gallery'!A1" xr:uid="{0A631A46-E3FE-4784-A822-D2194AB51D45}"/>
  </hyperlink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1FBA4-668C-41EF-B51F-2A6B360826B1}">
  <dimension ref="B1:M13"/>
  <sheetViews>
    <sheetView showGridLines="0" zoomScaleNormal="100" workbookViewId="0">
      <selection activeCell="K13" sqref="K13"/>
    </sheetView>
  </sheetViews>
  <sheetFormatPr defaultRowHeight="15"/>
  <cols>
    <col min="1" max="2" width="2.7109375" customWidth="1"/>
    <col min="3" max="3" width="3" bestFit="1" customWidth="1"/>
    <col min="4" max="4" width="31" bestFit="1" customWidth="1"/>
    <col min="5" max="5" width="9.7109375" bestFit="1" customWidth="1"/>
    <col min="12" max="12" width="14.5703125" hidden="1" customWidth="1"/>
    <col min="13" max="13" width="0" hidden="1" customWidth="1"/>
  </cols>
  <sheetData>
    <row r="1" spans="2:13" s="24" customFormat="1" ht="24" customHeight="1">
      <c r="B1" s="23" t="s">
        <v>51</v>
      </c>
    </row>
    <row r="2" spans="2:13">
      <c r="B2" s="25"/>
    </row>
    <row r="3" spans="2:13">
      <c r="B3" s="2" t="s">
        <v>52</v>
      </c>
      <c r="L3" s="2" t="s">
        <v>53</v>
      </c>
    </row>
    <row r="4" spans="2:13">
      <c r="B4" s="26"/>
      <c r="C4">
        <v>1</v>
      </c>
      <c r="D4" t="s">
        <v>54</v>
      </c>
      <c r="L4" t="b">
        <v>1</v>
      </c>
      <c r="M4" cm="1">
        <f t="array" ref="M4">SUM(L4:L13*1)</f>
        <v>5</v>
      </c>
    </row>
    <row r="5" spans="2:13">
      <c r="B5" s="26"/>
      <c r="C5" s="27">
        <v>2</v>
      </c>
      <c r="D5" t="s">
        <v>55</v>
      </c>
      <c r="L5" t="b">
        <v>1</v>
      </c>
    </row>
    <row r="6" spans="2:13">
      <c r="C6">
        <v>3</v>
      </c>
      <c r="D6" t="s">
        <v>56</v>
      </c>
      <c r="L6" t="b">
        <v>1</v>
      </c>
    </row>
    <row r="7" spans="2:13">
      <c r="C7" s="27">
        <v>4</v>
      </c>
      <c r="D7" t="s">
        <v>57</v>
      </c>
      <c r="L7" t="b">
        <v>1</v>
      </c>
    </row>
    <row r="8" spans="2:13">
      <c r="C8">
        <v>5</v>
      </c>
      <c r="D8" t="s">
        <v>58</v>
      </c>
      <c r="L8" t="b">
        <v>1</v>
      </c>
    </row>
    <row r="9" spans="2:13">
      <c r="C9" s="27">
        <v>6</v>
      </c>
      <c r="D9" t="s">
        <v>59</v>
      </c>
      <c r="L9" t="b">
        <v>0</v>
      </c>
    </row>
    <row r="10" spans="2:13">
      <c r="C10">
        <v>7</v>
      </c>
      <c r="D10" t="s">
        <v>60</v>
      </c>
      <c r="L10" t="b">
        <v>0</v>
      </c>
    </row>
    <row r="11" spans="2:13">
      <c r="C11" s="27">
        <v>8</v>
      </c>
      <c r="D11" t="s">
        <v>61</v>
      </c>
      <c r="L11" t="b">
        <v>0</v>
      </c>
    </row>
    <row r="12" spans="2:13">
      <c r="C12">
        <v>9</v>
      </c>
      <c r="D12" t="s">
        <v>62</v>
      </c>
      <c r="L12" t="b">
        <v>0</v>
      </c>
    </row>
    <row r="13" spans="2:13">
      <c r="C13" s="27">
        <v>10</v>
      </c>
      <c r="D13" t="s">
        <v>63</v>
      </c>
      <c r="L13" t="b">
        <v>0</v>
      </c>
    </row>
  </sheetData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Check Box 1">
              <controlPr defaultSize="0" autoFill="0" autoLine="0" autoPict="0">
                <anchor moveWithCells="1">
                  <from>
                    <xdr:col>1</xdr:col>
                    <xdr:colOff>9525</xdr:colOff>
                    <xdr:row>3</xdr:row>
                    <xdr:rowOff>0</xdr:rowOff>
                  </from>
                  <to>
                    <xdr:col>2</xdr:col>
                    <xdr:colOff>28575</xdr:colOff>
                    <xdr:row>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5" name="Check Box 2">
              <controlPr defaultSize="0" autoFill="0" autoLine="0" autoPict="0">
                <anchor moveWithCells="1">
                  <from>
                    <xdr:col>1</xdr:col>
                    <xdr:colOff>9525</xdr:colOff>
                    <xdr:row>4</xdr:row>
                    <xdr:rowOff>19050</xdr:rowOff>
                  </from>
                  <to>
                    <xdr:col>2</xdr:col>
                    <xdr:colOff>28575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1" r:id="rId6" name="Check Box 3">
              <controlPr defaultSize="0" autoFill="0" autoLine="0" autoPict="0">
                <anchor moveWithCells="1">
                  <from>
                    <xdr:col>1</xdr:col>
                    <xdr:colOff>9525</xdr:colOff>
                    <xdr:row>5</xdr:row>
                    <xdr:rowOff>19050</xdr:rowOff>
                  </from>
                  <to>
                    <xdr:col>2</xdr:col>
                    <xdr:colOff>28575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2" r:id="rId7" name="Check Box 4">
              <controlPr defaultSize="0" autoFill="0" autoLine="0" autoPict="0">
                <anchor moveWithCells="1">
                  <from>
                    <xdr:col>1</xdr:col>
                    <xdr:colOff>9525</xdr:colOff>
                    <xdr:row>6</xdr:row>
                    <xdr:rowOff>19050</xdr:rowOff>
                  </from>
                  <to>
                    <xdr:col>2</xdr:col>
                    <xdr:colOff>28575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3" r:id="rId8" name="Check Box 5">
              <controlPr defaultSize="0" autoFill="0" autoLine="0" autoPict="0">
                <anchor moveWithCells="1">
                  <from>
                    <xdr:col>1</xdr:col>
                    <xdr:colOff>9525</xdr:colOff>
                    <xdr:row>7</xdr:row>
                    <xdr:rowOff>19050</xdr:rowOff>
                  </from>
                  <to>
                    <xdr:col>2</xdr:col>
                    <xdr:colOff>28575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4" r:id="rId9" name="Check Box 6">
              <controlPr defaultSize="0" autoFill="0" autoLine="0" autoPict="0">
                <anchor moveWithCells="1">
                  <from>
                    <xdr:col>1</xdr:col>
                    <xdr:colOff>9525</xdr:colOff>
                    <xdr:row>8</xdr:row>
                    <xdr:rowOff>19050</xdr:rowOff>
                  </from>
                  <to>
                    <xdr:col>2</xdr:col>
                    <xdr:colOff>28575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5" r:id="rId10" name="Check Box 7">
              <controlPr defaultSize="0" autoFill="0" autoLine="0" autoPict="0">
                <anchor moveWithCells="1">
                  <from>
                    <xdr:col>1</xdr:col>
                    <xdr:colOff>9525</xdr:colOff>
                    <xdr:row>9</xdr:row>
                    <xdr:rowOff>19050</xdr:rowOff>
                  </from>
                  <to>
                    <xdr:col>2</xdr:col>
                    <xdr:colOff>28575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6" r:id="rId11" name="Check Box 8">
              <controlPr defaultSize="0" autoFill="0" autoLine="0" autoPict="0">
                <anchor moveWithCells="1">
                  <from>
                    <xdr:col>1</xdr:col>
                    <xdr:colOff>9525</xdr:colOff>
                    <xdr:row>10</xdr:row>
                    <xdr:rowOff>19050</xdr:rowOff>
                  </from>
                  <to>
                    <xdr:col>2</xdr:col>
                    <xdr:colOff>28575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7" r:id="rId12" name="Check Box 9">
              <controlPr defaultSize="0" autoFill="0" autoLine="0" autoPict="0">
                <anchor moveWithCells="1">
                  <from>
                    <xdr:col>1</xdr:col>
                    <xdr:colOff>9525</xdr:colOff>
                    <xdr:row>11</xdr:row>
                    <xdr:rowOff>19050</xdr:rowOff>
                  </from>
                  <to>
                    <xdr:col>2</xdr:col>
                    <xdr:colOff>28575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8" r:id="rId13" name="Check Box 10">
              <controlPr defaultSize="0" autoFill="0" autoLine="0" autoPict="0">
                <anchor moveWithCells="1">
                  <from>
                    <xdr:col>1</xdr:col>
                    <xdr:colOff>9525</xdr:colOff>
                    <xdr:row>12</xdr:row>
                    <xdr:rowOff>19050</xdr:rowOff>
                  </from>
                  <to>
                    <xdr:col>2</xdr:col>
                    <xdr:colOff>28575</xdr:colOff>
                    <xdr:row>13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9B48D-F1D3-4DBA-A048-B5D678452D99}">
  <dimension ref="A1:O13"/>
  <sheetViews>
    <sheetView workbookViewId="0">
      <selection activeCell="O4" sqref="O4"/>
    </sheetView>
  </sheetViews>
  <sheetFormatPr defaultRowHeight="15"/>
  <cols>
    <col min="1" max="1" width="2.7109375" style="20" customWidth="1"/>
    <col min="2" max="7" width="9.140625" style="20"/>
    <col min="8" max="8" width="9.140625" style="21"/>
    <col min="10" max="10" width="7.28515625" bestFit="1" customWidth="1"/>
    <col min="11" max="11" width="7.5703125" bestFit="1" customWidth="1"/>
    <col min="12" max="12" width="12" bestFit="1" customWidth="1"/>
    <col min="14" max="14" width="10.28515625" bestFit="1" customWidth="1"/>
  </cols>
  <sheetData>
    <row r="1" spans="1:15">
      <c r="A1" s="18">
        <v>3</v>
      </c>
      <c r="B1" s="19" t="s">
        <v>30</v>
      </c>
    </row>
    <row r="3" spans="1:15">
      <c r="J3" s="2" t="s">
        <v>4</v>
      </c>
      <c r="K3" s="2" t="s">
        <v>5</v>
      </c>
      <c r="L3" s="2" t="s">
        <v>0</v>
      </c>
      <c r="N3" s="2" t="s">
        <v>37</v>
      </c>
      <c r="O3" s="22">
        <f>Checklist!M4</f>
        <v>5</v>
      </c>
    </row>
    <row r="4" spans="1:15">
      <c r="J4">
        <f>ROW()-ROW(tblSteps3[[#Headers],[Step]])</f>
        <v>1</v>
      </c>
      <c r="K4">
        <f>1</f>
        <v>1</v>
      </c>
      <c r="L4">
        <f>IF(tblSteps3[[#This Row],[Step]]&lt;=$O$3,1,NA())</f>
        <v>1</v>
      </c>
    </row>
    <row r="5" spans="1:15">
      <c r="J5">
        <f>ROW()-ROW(tblSteps3[[#Headers],[Step]])</f>
        <v>2</v>
      </c>
      <c r="K5">
        <f>1</f>
        <v>1</v>
      </c>
      <c r="L5">
        <f>IF(tblSteps3[[#This Row],[Step]]&lt;=$O$3,1,NA())</f>
        <v>1</v>
      </c>
    </row>
    <row r="6" spans="1:15">
      <c r="J6">
        <f>ROW()-ROW(tblSteps3[[#Headers],[Step]])</f>
        <v>3</v>
      </c>
      <c r="K6">
        <f>1</f>
        <v>1</v>
      </c>
      <c r="L6">
        <f>IF(tblSteps3[[#This Row],[Step]]&lt;=$O$3,1,NA())</f>
        <v>1</v>
      </c>
    </row>
    <row r="7" spans="1:15">
      <c r="J7">
        <f>ROW()-ROW(tblSteps3[[#Headers],[Step]])</f>
        <v>4</v>
      </c>
      <c r="K7">
        <f>1</f>
        <v>1</v>
      </c>
      <c r="L7">
        <f>IF(tblSteps3[[#This Row],[Step]]&lt;=$O$3,1,NA())</f>
        <v>1</v>
      </c>
    </row>
    <row r="8" spans="1:15">
      <c r="J8">
        <f>ROW()-ROW(tblSteps3[[#Headers],[Step]])</f>
        <v>5</v>
      </c>
      <c r="K8">
        <f>1</f>
        <v>1</v>
      </c>
      <c r="L8">
        <f>IF(tblSteps3[[#This Row],[Step]]&lt;=$O$3,1,NA())</f>
        <v>1</v>
      </c>
    </row>
    <row r="9" spans="1:15">
      <c r="J9">
        <f>ROW()-ROW(tblSteps3[[#Headers],[Step]])</f>
        <v>6</v>
      </c>
      <c r="K9">
        <f>1</f>
        <v>1</v>
      </c>
      <c r="L9" t="e">
        <f>IF(tblSteps3[[#This Row],[Step]]&lt;=$O$3,1,NA())</f>
        <v>#N/A</v>
      </c>
    </row>
    <row r="10" spans="1:15">
      <c r="J10">
        <f>ROW()-ROW(tblSteps3[[#Headers],[Step]])</f>
        <v>7</v>
      </c>
      <c r="K10">
        <f>1</f>
        <v>1</v>
      </c>
      <c r="L10" t="e">
        <f>IF(tblSteps3[[#This Row],[Step]]&lt;=$O$3,1,NA())</f>
        <v>#N/A</v>
      </c>
    </row>
    <row r="11" spans="1:15">
      <c r="J11">
        <f>ROW()-ROW(tblSteps3[[#Headers],[Step]])</f>
        <v>8</v>
      </c>
      <c r="K11">
        <f>1</f>
        <v>1</v>
      </c>
      <c r="L11" t="e">
        <f>IF(tblSteps3[[#This Row],[Step]]&lt;=$O$3,1,NA())</f>
        <v>#N/A</v>
      </c>
    </row>
    <row r="12" spans="1:15">
      <c r="J12">
        <f>ROW()-ROW(tblSteps3[[#Headers],[Step]])</f>
        <v>9</v>
      </c>
      <c r="K12">
        <f>1</f>
        <v>1</v>
      </c>
      <c r="L12" t="e">
        <f>IF(tblSteps3[[#This Row],[Step]]&lt;=$O$3,1,NA())</f>
        <v>#N/A</v>
      </c>
    </row>
    <row r="13" spans="1:15">
      <c r="J13">
        <f>ROW()-ROW(tblSteps3[[#Headers],[Step]])</f>
        <v>10</v>
      </c>
      <c r="K13">
        <f>1</f>
        <v>1</v>
      </c>
      <c r="L13" t="e">
        <f>IF(tblSteps3[[#This Row],[Step]]&lt;=$O$3,1,NA())</f>
        <v>#N/A</v>
      </c>
    </row>
  </sheetData>
  <hyperlinks>
    <hyperlink ref="A1" location="'TOC Gallery'!A1" tooltip="Go To: Table of Contents" display="'TOC Gallery'!A1" xr:uid="{4224264F-62ED-4268-A38D-C6B8910DBD85}"/>
  </hyperlink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17D5E-AD89-435C-9DF1-02B0C19DB53D}">
  <sheetPr>
    <pageSetUpPr fitToPage="1"/>
  </sheetPr>
  <dimension ref="C1:R28"/>
  <sheetViews>
    <sheetView showGridLines="0" zoomScaleNormal="100" workbookViewId="0">
      <selection activeCell="E13" sqref="E13:F13"/>
    </sheetView>
  </sheetViews>
  <sheetFormatPr defaultRowHeight="30" customHeight="1" outlineLevelCol="1"/>
  <cols>
    <col min="1" max="1" width="2.85546875" style="28" customWidth="1"/>
    <col min="2" max="2" width="2.7109375" style="28" customWidth="1"/>
    <col min="3" max="3" width="2.5703125" style="28" customWidth="1"/>
    <col min="4" max="4" width="13.42578125" style="28" customWidth="1"/>
    <col min="5" max="5" width="10.140625" style="28" customWidth="1"/>
    <col min="6" max="6" width="38.85546875" style="28" customWidth="1"/>
    <col min="7" max="7" width="17" style="28" customWidth="1"/>
    <col min="8" max="8" width="14" style="28" customWidth="1"/>
    <col min="9" max="9" width="15.42578125" style="28" customWidth="1"/>
    <col min="10" max="10" width="17.42578125" style="28" customWidth="1"/>
    <col min="11" max="11" width="19.140625" style="28" customWidth="1"/>
    <col min="12" max="12" width="18.5703125" style="28" customWidth="1"/>
    <col min="13" max="13" width="13.42578125" style="28" customWidth="1"/>
    <col min="14" max="14" width="28.42578125" style="28" customWidth="1"/>
    <col min="15" max="15" width="2.5703125" style="28" customWidth="1"/>
    <col min="16" max="16" width="9.140625" style="28"/>
    <col min="17" max="18" width="9.140625" style="28" customWidth="1" outlineLevel="1"/>
    <col min="19" max="16384" width="9.140625" style="28"/>
  </cols>
  <sheetData>
    <row r="1" spans="3:18" ht="16.899999999999999" customHeight="1">
      <c r="D1" s="66"/>
      <c r="E1" s="66"/>
      <c r="F1" s="66"/>
      <c r="G1" s="66"/>
      <c r="H1" s="66"/>
      <c r="I1" s="66"/>
      <c r="J1" s="66"/>
      <c r="K1" s="66"/>
      <c r="L1" s="67"/>
      <c r="M1" s="67"/>
      <c r="N1" s="67"/>
    </row>
    <row r="2" spans="3:18" ht="15" customHeight="1">
      <c r="C2" s="29"/>
      <c r="D2" s="68"/>
      <c r="E2" s="69"/>
      <c r="F2" s="69"/>
      <c r="G2" s="32"/>
      <c r="H2" s="32"/>
      <c r="I2" s="32"/>
      <c r="J2" s="32"/>
      <c r="K2" s="32"/>
      <c r="L2" s="33"/>
      <c r="M2" s="33"/>
      <c r="N2" s="34"/>
      <c r="O2" s="29"/>
    </row>
    <row r="3" spans="3:18" ht="32.1" customHeight="1">
      <c r="C3" s="29"/>
      <c r="D3" s="29"/>
      <c r="E3" s="30"/>
      <c r="F3" s="35" t="s">
        <v>64</v>
      </c>
      <c r="G3" s="31"/>
      <c r="H3" s="32"/>
      <c r="I3" s="32"/>
      <c r="J3" s="32"/>
      <c r="K3" s="32"/>
      <c r="L3" s="32"/>
      <c r="M3" s="33"/>
      <c r="N3" s="36" t="s">
        <v>65</v>
      </c>
      <c r="O3" s="34"/>
    </row>
    <row r="4" spans="3:18" ht="45" customHeight="1">
      <c r="C4" s="29"/>
      <c r="D4" s="29"/>
      <c r="E4" s="30"/>
      <c r="F4" s="37" t="s">
        <v>66</v>
      </c>
      <c r="G4" s="31"/>
      <c r="H4" s="32"/>
      <c r="I4" s="32"/>
      <c r="J4" s="32"/>
      <c r="K4" s="32"/>
      <c r="L4" s="32"/>
      <c r="M4" s="33"/>
      <c r="N4" s="33"/>
      <c r="O4" s="34"/>
    </row>
    <row r="5" spans="3:18" ht="15" customHeight="1">
      <c r="C5" s="29"/>
      <c r="D5" s="29"/>
      <c r="E5" s="30"/>
      <c r="F5" s="38"/>
      <c r="G5" s="31"/>
      <c r="H5" s="32"/>
      <c r="I5" s="32"/>
      <c r="J5" s="32"/>
      <c r="K5" s="32"/>
      <c r="L5" s="32"/>
      <c r="M5" s="33"/>
      <c r="N5" s="33"/>
      <c r="O5" s="34"/>
      <c r="Q5" s="64" t="s">
        <v>107</v>
      </c>
      <c r="R5" s="64" t="s">
        <v>0</v>
      </c>
    </row>
    <row r="6" spans="3:18" ht="14.45" customHeight="1">
      <c r="C6" s="39"/>
      <c r="D6" s="40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Q6" s="28">
        <v>1</v>
      </c>
      <c r="R6" s="28" t="b">
        <f>COUNTA(N7,N8,E7,F8)=4</f>
        <v>1</v>
      </c>
    </row>
    <row r="7" spans="3:18" ht="21" customHeight="1">
      <c r="C7" s="39"/>
      <c r="D7" s="41" t="s">
        <v>67</v>
      </c>
      <c r="E7" s="65" t="s">
        <v>68</v>
      </c>
      <c r="F7" s="65"/>
      <c r="G7" s="39"/>
      <c r="H7" s="70"/>
      <c r="I7" s="70"/>
      <c r="J7" s="39"/>
      <c r="K7" s="39"/>
      <c r="L7" s="43" t="s">
        <v>69</v>
      </c>
      <c r="M7" s="44" t="s">
        <v>70</v>
      </c>
      <c r="N7" s="45" t="s">
        <v>71</v>
      </c>
      <c r="O7" s="39"/>
      <c r="Q7" s="28">
        <v>2</v>
      </c>
      <c r="R7" s="28" t="b">
        <f>COUNTA(E12,E13,I12,I13,M12,M13)=6</f>
        <v>0</v>
      </c>
    </row>
    <row r="8" spans="3:18" ht="21" customHeight="1">
      <c r="C8" s="39"/>
      <c r="D8" s="42" t="s">
        <v>72</v>
      </c>
      <c r="E8" s="42"/>
      <c r="F8" s="46">
        <v>1011</v>
      </c>
      <c r="G8" s="47"/>
      <c r="H8" s="48"/>
      <c r="I8" s="39"/>
      <c r="J8" s="39"/>
      <c r="K8" s="39"/>
      <c r="L8" s="48"/>
      <c r="M8" s="44" t="s">
        <v>73</v>
      </c>
      <c r="N8" s="49" t="s">
        <v>74</v>
      </c>
      <c r="O8" s="39"/>
      <c r="Q8" s="28">
        <v>3</v>
      </c>
      <c r="R8" s="28" t="b">
        <f>N26&gt;0</f>
        <v>1</v>
      </c>
    </row>
    <row r="9" spans="3:18" ht="23.65" customHeight="1">
      <c r="C9" s="39"/>
      <c r="D9" s="48"/>
      <c r="E9" s="39"/>
      <c r="F9" s="39"/>
      <c r="G9" s="48"/>
      <c r="H9" s="48"/>
      <c r="I9" s="39"/>
      <c r="J9" s="39"/>
      <c r="K9" s="39"/>
      <c r="L9" s="48"/>
      <c r="M9" s="44"/>
      <c r="N9" s="39"/>
      <c r="O9" s="39"/>
      <c r="Q9" s="28">
        <v>4</v>
      </c>
      <c r="R9" s="28" t="b">
        <f>COUNTA(E27,I27)=2</f>
        <v>0</v>
      </c>
    </row>
    <row r="10" spans="3:18" ht="4.9000000000000004" customHeight="1">
      <c r="C10" s="29"/>
      <c r="D10" s="50"/>
      <c r="E10" s="29"/>
      <c r="F10" s="29"/>
      <c r="G10" s="50"/>
      <c r="H10" s="50"/>
      <c r="I10" s="29"/>
      <c r="J10" s="29"/>
      <c r="K10" s="29"/>
      <c r="L10" s="50"/>
      <c r="M10" s="51"/>
      <c r="N10" s="29"/>
      <c r="O10" s="29"/>
    </row>
    <row r="11" spans="3:18" ht="34.15" customHeight="1">
      <c r="C11" s="39"/>
      <c r="D11" s="52" t="s">
        <v>75</v>
      </c>
      <c r="E11" s="41"/>
      <c r="F11" s="53"/>
      <c r="G11" s="48"/>
      <c r="H11" s="48"/>
      <c r="I11" s="39"/>
      <c r="J11" s="39"/>
      <c r="K11" s="39"/>
      <c r="L11" s="48"/>
      <c r="M11" s="39"/>
      <c r="N11" s="39"/>
      <c r="O11" s="39"/>
    </row>
    <row r="12" spans="3:18" ht="27.4" customHeight="1">
      <c r="C12" s="39"/>
      <c r="D12" s="41" t="s">
        <v>76</v>
      </c>
      <c r="E12" s="65" t="s">
        <v>77</v>
      </c>
      <c r="F12" s="65"/>
      <c r="G12" s="48"/>
      <c r="H12" s="41" t="s">
        <v>78</v>
      </c>
      <c r="I12" s="65" t="s">
        <v>79</v>
      </c>
      <c r="J12" s="65"/>
      <c r="K12" s="39"/>
      <c r="L12" s="41" t="s">
        <v>80</v>
      </c>
      <c r="M12" s="65" t="s">
        <v>81</v>
      </c>
      <c r="N12" s="65"/>
      <c r="O12" s="39"/>
    </row>
    <row r="13" spans="3:18" ht="21" customHeight="1">
      <c r="C13" s="39"/>
      <c r="D13" s="41" t="s">
        <v>82</v>
      </c>
      <c r="E13" s="65"/>
      <c r="F13" s="65"/>
      <c r="G13" s="48"/>
      <c r="H13" s="41" t="s">
        <v>83</v>
      </c>
      <c r="I13" s="65" t="s">
        <v>84</v>
      </c>
      <c r="J13" s="65"/>
      <c r="K13" s="39"/>
      <c r="L13" s="41" t="s">
        <v>85</v>
      </c>
      <c r="M13" s="71">
        <v>79461</v>
      </c>
      <c r="N13" s="71"/>
      <c r="O13" s="39"/>
    </row>
    <row r="14" spans="3:18" ht="23.45" customHeight="1"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</row>
    <row r="15" spans="3:18" ht="30" customHeight="1">
      <c r="C15" s="39"/>
      <c r="D15" s="54" t="s">
        <v>18</v>
      </c>
      <c r="E15" s="54" t="s">
        <v>86</v>
      </c>
      <c r="F15" s="54" t="s">
        <v>87</v>
      </c>
      <c r="G15" s="54" t="s">
        <v>88</v>
      </c>
      <c r="H15" s="54" t="s">
        <v>89</v>
      </c>
      <c r="I15" s="55" t="s">
        <v>90</v>
      </c>
      <c r="J15" s="55" t="s">
        <v>91</v>
      </c>
      <c r="K15" s="54" t="s">
        <v>92</v>
      </c>
      <c r="L15" s="54" t="s">
        <v>93</v>
      </c>
      <c r="M15" s="54" t="s">
        <v>94</v>
      </c>
      <c r="N15" s="54" t="s">
        <v>95</v>
      </c>
      <c r="O15" s="39"/>
    </row>
    <row r="16" spans="3:18" ht="30" customHeight="1">
      <c r="C16" s="39"/>
      <c r="D16" s="56" t="s">
        <v>96</v>
      </c>
      <c r="E16" s="54">
        <v>201</v>
      </c>
      <c r="F16" s="54" t="s">
        <v>97</v>
      </c>
      <c r="G16" s="57">
        <v>150</v>
      </c>
      <c r="H16" s="57" t="s">
        <v>98</v>
      </c>
      <c r="I16" s="57">
        <v>60</v>
      </c>
      <c r="J16" s="57">
        <v>45</v>
      </c>
      <c r="K16" s="58" t="s">
        <v>98</v>
      </c>
      <c r="L16" s="57" t="s">
        <v>98</v>
      </c>
      <c r="M16" s="57">
        <v>5</v>
      </c>
      <c r="N16" s="57">
        <f>IFERROR(SUM(Expenses[[#This Row],[Hotel]:[Misc]]), "")</f>
        <v>260</v>
      </c>
      <c r="O16" s="39"/>
    </row>
    <row r="17" spans="3:15" ht="30" customHeight="1">
      <c r="C17" s="39"/>
      <c r="D17" s="56" t="s">
        <v>99</v>
      </c>
      <c r="E17" s="54">
        <v>224</v>
      </c>
      <c r="F17" s="54" t="s">
        <v>100</v>
      </c>
      <c r="G17" s="57">
        <v>165</v>
      </c>
      <c r="H17" s="57">
        <v>52</v>
      </c>
      <c r="I17" s="57" t="s">
        <v>98</v>
      </c>
      <c r="J17" s="57">
        <v>26</v>
      </c>
      <c r="K17" s="58" t="s">
        <v>98</v>
      </c>
      <c r="L17" s="57">
        <v>150</v>
      </c>
      <c r="M17" s="57" t="s">
        <v>98</v>
      </c>
      <c r="N17" s="57">
        <f>IFERROR(SUM(Expenses[[#This Row],[Hotel]:[Misc]]), "")</f>
        <v>393</v>
      </c>
      <c r="O17" s="39"/>
    </row>
    <row r="18" spans="3:15" ht="30" customHeight="1">
      <c r="C18" s="39"/>
      <c r="D18" s="56" t="s">
        <v>101</v>
      </c>
      <c r="E18" s="54">
        <v>108</v>
      </c>
      <c r="F18" s="54" t="s">
        <v>102</v>
      </c>
      <c r="G18" s="57">
        <v>375</v>
      </c>
      <c r="H18" s="57" t="s">
        <v>98</v>
      </c>
      <c r="I18" s="57">
        <v>20</v>
      </c>
      <c r="J18" s="57">
        <v>10</v>
      </c>
      <c r="K18" s="58" t="s">
        <v>98</v>
      </c>
      <c r="L18" s="57" t="s">
        <v>98</v>
      </c>
      <c r="M18" s="57">
        <v>10</v>
      </c>
      <c r="N18" s="57">
        <f>IFERROR(SUM(Expenses[[#This Row],[Hotel]:[Misc]]), "")</f>
        <v>415</v>
      </c>
      <c r="O18" s="39"/>
    </row>
    <row r="19" spans="3:15" ht="30" customHeight="1">
      <c r="C19" s="39"/>
      <c r="D19" s="56"/>
      <c r="E19" s="54"/>
      <c r="F19" s="54"/>
      <c r="G19" s="57"/>
      <c r="H19" s="57"/>
      <c r="I19" s="57"/>
      <c r="J19" s="57"/>
      <c r="K19" s="58"/>
      <c r="L19" s="57"/>
      <c r="M19" s="57"/>
      <c r="N19" s="57">
        <f>IFERROR(SUM(Expenses[[#This Row],[Hotel]:[Misc]]), "")</f>
        <v>0</v>
      </c>
      <c r="O19" s="39"/>
    </row>
    <row r="20" spans="3:15" ht="30" customHeight="1">
      <c r="C20" s="39"/>
      <c r="D20" s="56"/>
      <c r="E20" s="54"/>
      <c r="F20" s="54"/>
      <c r="G20" s="57"/>
      <c r="H20" s="57"/>
      <c r="I20" s="57"/>
      <c r="J20" s="57"/>
      <c r="K20" s="58"/>
      <c r="L20" s="57"/>
      <c r="M20" s="57"/>
      <c r="N20" s="57">
        <f>IFERROR(SUM(Expenses[[#This Row],[Hotel]:[Misc]]), "")</f>
        <v>0</v>
      </c>
      <c r="O20" s="39"/>
    </row>
    <row r="21" spans="3:15" ht="30" customHeight="1">
      <c r="C21" s="39"/>
      <c r="D21" s="56"/>
      <c r="E21" s="54"/>
      <c r="F21" s="54"/>
      <c r="G21" s="57"/>
      <c r="H21" s="57"/>
      <c r="I21" s="57"/>
      <c r="J21" s="57"/>
      <c r="K21" s="58"/>
      <c r="L21" s="57"/>
      <c r="M21" s="57"/>
      <c r="N21" s="57">
        <f>IFERROR(SUM(Expenses[[#This Row],[Hotel]:[Misc]]), "")</f>
        <v>0</v>
      </c>
      <c r="O21" s="39"/>
    </row>
    <row r="22" spans="3:15" ht="30" customHeight="1">
      <c r="C22" s="39"/>
      <c r="D22" s="56"/>
      <c r="E22" s="54"/>
      <c r="F22" s="54"/>
      <c r="G22" s="57"/>
      <c r="H22" s="57"/>
      <c r="I22" s="57"/>
      <c r="J22" s="57"/>
      <c r="K22" s="58"/>
      <c r="L22" s="57"/>
      <c r="M22" s="57"/>
      <c r="N22" s="57">
        <f>IFERROR(SUM(Expenses[[#This Row],[Hotel]:[Misc]]), "")</f>
        <v>0</v>
      </c>
      <c r="O22" s="39"/>
    </row>
    <row r="23" spans="3:15" ht="30" customHeight="1">
      <c r="C23" s="39"/>
      <c r="D23" s="54" t="s">
        <v>95</v>
      </c>
      <c r="E23" s="55"/>
      <c r="F23" s="55"/>
      <c r="G23" s="59">
        <f>SUBTOTAL(109,Expenses[Hotel])</f>
        <v>690</v>
      </c>
      <c r="H23" s="59">
        <f>SUBTOTAL(109,Expenses[Transport])</f>
        <v>52</v>
      </c>
      <c r="I23" s="59">
        <f>SUBTOTAL(109,Expenses[Fuel])</f>
        <v>80</v>
      </c>
      <c r="J23" s="59">
        <f>SUBTOTAL(109,Expenses[Meals])</f>
        <v>81</v>
      </c>
      <c r="K23" s="59">
        <f>SUBTOTAL(109,Expenses[Phone])</f>
        <v>0</v>
      </c>
      <c r="L23" s="59">
        <f>SUBTOTAL(109,Expenses[Entertainment])</f>
        <v>150</v>
      </c>
      <c r="M23" s="59">
        <f>SUBTOTAL(109,Expenses[Misc])</f>
        <v>15</v>
      </c>
      <c r="N23" s="59">
        <f>SUBTOTAL(109,Expenses[Total])</f>
        <v>1068</v>
      </c>
      <c r="O23" s="39"/>
    </row>
    <row r="24" spans="3:15" ht="30" customHeight="1">
      <c r="C24" s="39"/>
      <c r="D24" s="39"/>
      <c r="E24" s="60"/>
      <c r="F24" s="60"/>
      <c r="G24" s="60"/>
      <c r="H24" s="60"/>
      <c r="I24" s="60"/>
      <c r="J24" s="60"/>
      <c r="K24" s="60"/>
      <c r="L24" s="60"/>
      <c r="M24" s="60" t="s">
        <v>103</v>
      </c>
      <c r="N24" s="61">
        <f>IFERROR(SUM(Expenses[[#Totals],[Total]]), "")</f>
        <v>1068</v>
      </c>
      <c r="O24" s="39"/>
    </row>
    <row r="25" spans="3:15" ht="30" customHeight="1">
      <c r="C25" s="39"/>
      <c r="D25" s="39"/>
      <c r="E25" s="60"/>
      <c r="F25" s="60"/>
      <c r="G25" s="60"/>
      <c r="H25" s="60"/>
      <c r="I25" s="60"/>
      <c r="J25" s="60"/>
      <c r="K25" s="60"/>
      <c r="L25" s="60"/>
      <c r="M25" s="60" t="s">
        <v>104</v>
      </c>
      <c r="N25" s="61">
        <v>500</v>
      </c>
      <c r="O25" s="39"/>
    </row>
    <row r="26" spans="3:15" ht="30" customHeight="1">
      <c r="C26" s="39"/>
      <c r="D26" s="39"/>
      <c r="E26" s="60"/>
      <c r="F26" s="60"/>
      <c r="G26" s="60"/>
      <c r="H26" s="60"/>
      <c r="I26" s="60"/>
      <c r="J26" s="60"/>
      <c r="K26" s="60"/>
      <c r="L26" s="60"/>
      <c r="M26" s="60" t="s">
        <v>95</v>
      </c>
      <c r="N26" s="61">
        <f>IFERROR((N24-N25), "")</f>
        <v>568</v>
      </c>
      <c r="O26" s="39"/>
    </row>
    <row r="27" spans="3:15" ht="30" customHeight="1">
      <c r="C27" s="39"/>
      <c r="D27" s="62" t="s">
        <v>105</v>
      </c>
      <c r="E27" s="65" t="s">
        <v>84</v>
      </c>
      <c r="F27" s="65"/>
      <c r="G27" s="65"/>
      <c r="H27" s="63" t="s">
        <v>106</v>
      </c>
      <c r="I27" s="65"/>
      <c r="J27" s="65"/>
      <c r="K27" s="65"/>
      <c r="L27" s="65"/>
      <c r="M27" s="39"/>
      <c r="N27" s="39"/>
      <c r="O27" s="39"/>
    </row>
    <row r="28" spans="3:15" ht="30" customHeight="1"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</row>
  </sheetData>
  <dataConsolidate/>
  <mergeCells count="13">
    <mergeCell ref="E13:F13"/>
    <mergeCell ref="I13:J13"/>
    <mergeCell ref="M13:N13"/>
    <mergeCell ref="E27:G27"/>
    <mergeCell ref="I27:L27"/>
    <mergeCell ref="E12:F12"/>
    <mergeCell ref="I12:J12"/>
    <mergeCell ref="M12:N12"/>
    <mergeCell ref="D1:K1"/>
    <mergeCell ref="L1:N1"/>
    <mergeCell ref="D2:F2"/>
    <mergeCell ref="E7:F7"/>
    <mergeCell ref="H7:I7"/>
  </mergeCells>
  <dataValidations count="47">
    <dataValidation allowBlank="1" showInputMessage="1" showErrorMessage="1" prompt="Overall Total is automatically calculated in cell at right" sqref="M26" xr:uid="{13016F42-D860-4A50-B7B6-6CC96EEA09EC}"/>
    <dataValidation allowBlank="1" showInputMessage="1" showErrorMessage="1" prompt="Total amount from Cash Advances is in cell at right" sqref="M25" xr:uid="{DDB5773C-D1C9-44C3-87D0-6CD3EFFEDF0A}"/>
    <dataValidation allowBlank="1" showInputMessage="1" showErrorMessage="1" prompt="Create Expense Report in this worksheet. Enter expense details starting in cell C15. Total expenses are automatically calculated at the end of the table. Approved by &amp; Notes are below Total" sqref="B1" xr:uid="{842F6FE1-04E6-4097-A486-FCD6A20A0834}"/>
    <dataValidation allowBlank="1" showInputMessage="1" showErrorMessage="1" prompt="This cell is For Office Use Only" sqref="N3" xr:uid="{EB427E8E-B917-4D65-8C6C-301E2FA3429C}"/>
    <dataValidation allowBlank="1" showInputMessage="1" showErrorMessage="1" sqref="B6:D6 H7:J7 M9:N9 K10:N10 H4:M4 H5:N5 O2:O5" xr:uid="{A252CB4F-68CB-49C6-899E-1CBFDE04047C}"/>
    <dataValidation allowBlank="1" showInputMessage="1" showErrorMessage="1" prompt="Enter Approved by name in this cell" sqref="E27:G27" xr:uid="{4383CA5F-6502-4338-AD67-18E23748AA30}"/>
    <dataValidation allowBlank="1" showInputMessage="1" showErrorMessage="1" prompt="Enter Approved by name in cell at right" sqref="D27" xr:uid="{8AACF1DB-595E-4C7D-A7F4-B9810255642E}"/>
    <dataValidation allowBlank="1" showInputMessage="1" showErrorMessage="1" prompt="Enter Notes in this cell" sqref="I27:L27" xr:uid="{A34963C8-5C23-4DA4-AF0C-6217CBCE81DA}"/>
    <dataValidation allowBlank="1" showInputMessage="1" showErrorMessage="1" prompt="Enter Notes in cell at right" sqref="H27" xr:uid="{FF335013-A605-4AF1-893B-B5101F44B5E3}"/>
    <dataValidation allowBlank="1" showInputMessage="1" showErrorMessage="1" prompt="Subtotal is automatically calculated in this cell" sqref="N24" xr:uid="{7748D3D2-85CD-4ED6-B1B8-29510286E49B}"/>
    <dataValidation allowBlank="1" showInputMessage="1" showErrorMessage="1" prompt="Subtotal is automatically calculated in cell at right" sqref="M24" xr:uid="{5EDF8FD4-C9C0-4018-B6D8-70A810FE4284}"/>
    <dataValidation allowBlank="1" showInputMessage="1" showErrorMessage="1" prompt="Overall Total is automatically calculated in this cell" sqref="N26" xr:uid="{61FA33CF-F551-44A8-B4D8-F12AE683F1D8}"/>
    <dataValidation allowBlank="1" showInputMessage="1" showErrorMessage="1" prompt="Enter total amount of Cash Advances in this cell" sqref="N25" xr:uid="{30174A3E-1C7A-4E6C-8CAB-98AF4F9F0B69}"/>
    <dataValidation allowBlank="1" showInputMessage="1" showErrorMessage="1" prompt="Total expenses are automatically calculated in this column under this heading. Subtotal, Cash Advances, &amp; final Total are below this column" sqref="N15" xr:uid="{6DAF0BA0-E46B-4309-8341-79611E018134}"/>
    <dataValidation allowBlank="1" showInputMessage="1" showErrorMessage="1" prompt="Enter Entertainment expenses in this column under this heading" sqref="L15" xr:uid="{636C74B5-8EB6-4E9D-9CA9-DF71017102AE}"/>
    <dataValidation allowBlank="1" showInputMessage="1" showErrorMessage="1" prompt="Enter Miscellaneous expenses in this column under this heading" sqref="M15" xr:uid="{6A645CC2-F921-4D00-ABE5-547CE081747E}"/>
    <dataValidation allowBlank="1" showInputMessage="1" showErrorMessage="1" prompt="Enter Phone expenses in this column under this heading" sqref="K15" xr:uid="{9F5E6384-8EB2-49B3-834C-340017864EF6}"/>
    <dataValidation allowBlank="1" showInputMessage="1" showErrorMessage="1" prompt="Enter Meal expenses in this column under this heading" sqref="J15" xr:uid="{BEA4CD97-DFB6-4134-B8A8-38DB97B6CBAF}"/>
    <dataValidation allowBlank="1" showInputMessage="1" showErrorMessage="1" prompt="Enter Fuel expenses in this column under this heading" sqref="I15" xr:uid="{8C4E6BE2-6CBB-49DD-99C9-4C11E8A33713}"/>
    <dataValidation allowBlank="1" showInputMessage="1" showErrorMessage="1" prompt="Enter Transport expenses in this column under this heading" sqref="H15" xr:uid="{805BF106-AF08-4572-9DF5-53FC2657D67C}"/>
    <dataValidation allowBlank="1" showInputMessage="1" showErrorMessage="1" prompt="Enter Hotel expenses in this column under this heading" sqref="G15" xr:uid="{AA8EA774-F876-462E-BF44-007C8B0579B1}"/>
    <dataValidation allowBlank="1" showInputMessage="1" showErrorMessage="1" prompt="Enter Description in this column under this heading" sqref="F15" xr:uid="{9E80A3AD-3F6A-42A5-8277-72510CAB691D}"/>
    <dataValidation allowBlank="1" showInputMessage="1" showErrorMessage="1" prompt="Enter Account in this column under this heading" sqref="E15" xr:uid="{F5B7E1C1-F3AC-47EC-867B-FDF4722E8AA1}"/>
    <dataValidation allowBlank="1" showInputMessage="1" showErrorMessage="1" prompt="Enter Date of expense in this column under this heading" sqref="D15" xr:uid="{50822F4F-F70C-4840-925A-BDDB19C315C1}"/>
    <dataValidation allowBlank="1" showInputMessage="1" showErrorMessage="1" prompt="Enter Employee company ID in cell at right" sqref="L13" xr:uid="{AA41B803-F665-45AC-A4E4-08508937A25C}"/>
    <dataValidation allowBlank="1" showInputMessage="1" showErrorMessage="1" prompt="Enter Employee company ID in this cell" sqref="M13:N13" xr:uid="{FB37DC6E-EF67-4334-8E5E-48BACCCCC3F4}"/>
    <dataValidation allowBlank="1" showInputMessage="1" showErrorMessage="1" prompt="Enter Social Security Number or Employer Identification Number in this cell" sqref="M12:N12" xr:uid="{D1ED6520-33CF-4991-9979-94E5CA6AF9CF}"/>
    <dataValidation allowBlank="1" showInputMessage="1" showErrorMessage="1" prompt="Enter Social Security Number or Employer Identification Number  in cell at right" sqref="L12" xr:uid="{01F809B6-84CC-4175-B955-FF8CED2EC2E4}"/>
    <dataValidation allowBlank="1" showInputMessage="1" showErrorMessage="1" prompt="Enter Manager in this cell" sqref="I13:J13" xr:uid="{346526AC-5942-4DC5-A7E2-B3E105DB0C7E}"/>
    <dataValidation allowBlank="1" showInputMessage="1" showErrorMessage="1" prompt="Enter Manager in cell at right" sqref="H13" xr:uid="{52C89876-166B-4F16-8FF2-73596BB0FF91}"/>
    <dataValidation allowBlank="1" showInputMessage="1" showErrorMessage="1" prompt="Enter Position in this cell" sqref="I12:J12" xr:uid="{94705671-7283-4CCC-A1BA-CE1F2914E1ED}"/>
    <dataValidation allowBlank="1" showInputMessage="1" showErrorMessage="1" prompt="Enter Position in cell at right" sqref="H12" xr:uid="{F61E9992-4F81-4455-A21D-15B107BF3189}"/>
    <dataValidation allowBlank="1" showInputMessage="1" showErrorMessage="1" prompt="Enter Department in this cell" sqref="E13:F13" xr:uid="{57E9A257-56A2-4A7A-9DBC-0F7D01819121}"/>
    <dataValidation allowBlank="1" showInputMessage="1" showErrorMessage="1" prompt="Enter Department in cell at right" sqref="D13" xr:uid="{3C9F79DE-C104-4983-821F-847C814044CF}"/>
    <dataValidation allowBlank="1" showInputMessage="1" showErrorMessage="1" prompt="Enter Name in this cell" sqref="E12:F12" xr:uid="{5B5392F0-1589-4A79-AB44-A64A2878A69F}"/>
    <dataValidation allowBlank="1" showInputMessage="1" showErrorMessage="1" prompt="Enter Name in cell at right" sqref="D12" xr:uid="{5F8FF321-A395-467A-88B1-A399719DF9E6}"/>
    <dataValidation allowBlank="1" showInputMessage="1" showErrorMessage="1" prompt="Enter Employee Information in cells E12, E13, H12, H13, L12, and L13" sqref="D11" xr:uid="{7E2545E2-E5D0-43AB-8549-8936D7955386}"/>
    <dataValidation allowBlank="1" showInputMessage="1" showErrorMessage="1" prompt="Pay Period End Date is automatically updated in this cell. Enter Employee Information in cells C12 through L13" sqref="N8" xr:uid="{2FB0C86B-8D40-485B-AD7B-1F077D3A0EBE}"/>
    <dataValidation allowBlank="1" showInputMessage="1" showErrorMessage="1" prompt="Pay Period End Date is automatically updated in cell at right" sqref="M8" xr:uid="{90CB170B-7159-49BF-A415-189601A4178F}"/>
    <dataValidation allowBlank="1" showInputMessage="1" showErrorMessage="1" prompt="Pay Period Start Date is automatically updated in this cell" sqref="N7" xr:uid="{12ED5205-2AAB-4472-AE4D-10C5BCE2CEBA}"/>
    <dataValidation allowBlank="1" showInputMessage="1" showErrorMessage="1" prompt="Pay Period Start Date is automatically updated in cell at right" sqref="M7" xr:uid="{A01575CD-30B8-456D-8816-ACBB44909BB2}"/>
    <dataValidation allowBlank="1" showInputMessage="1" showErrorMessage="1" prompt="Pay Period Start and End Dates are automatically updated in cells at right" sqref="L7" xr:uid="{9399A862-0AC5-40F6-8DB0-602DEDF95EF1}"/>
    <dataValidation allowBlank="1" showInputMessage="1" showErrorMessage="1" prompt="Enter Statement Number in cell E8" sqref="D8" xr:uid="{CAE9F9DB-215B-4878-A104-5D63BCF7C7F0}"/>
    <dataValidation allowBlank="1" showInputMessage="1" showErrorMessage="1" prompt="Enter Statement Number in this cell" sqref="F8" xr:uid="{3C151F5A-29B9-480B-8245-7EB70E6550DF}"/>
    <dataValidation allowBlank="1" showInputMessage="1" showErrorMessage="1" prompt="Enter Purpose in this cell" sqref="E7:F7" xr:uid="{EB0D7ECE-5B8C-4AC5-B0FD-E3B6EAA0D76E}"/>
    <dataValidation allowBlank="1" showInputMessage="1" showErrorMessage="1" prompt="Enter Purpose in cell at right" sqref="D7" xr:uid="{6378777D-F48E-4666-A1B6-A7470F6EA7D2}"/>
    <dataValidation allowBlank="1" showInputMessage="1" showErrorMessage="1" prompt="Enter Company Name in this cell" sqref="F3" xr:uid="{6D3B25A6-A75E-4DCC-A49B-AA4E40287C3C}"/>
  </dataValidations>
  <printOptions horizontalCentered="1"/>
  <pageMargins left="0.5" right="0.5" top="0.75" bottom="0.75" header="0.5" footer="0.5"/>
  <pageSetup scale="64" fitToHeight="0" orientation="landscape" r:id="rId1"/>
  <headerFooter differentFirst="1">
    <oddHeader>&amp;C&amp;"-,Regular"Company Name</oddHeader>
    <oddFooter>&amp;C&amp;"-,Regular"Page &amp;P of &amp;N</oddFooter>
  </headerFooter>
  <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6D8BC-9282-417B-965D-E5226A0FF78F}">
  <dimension ref="A1:O7"/>
  <sheetViews>
    <sheetView workbookViewId="0">
      <selection activeCell="L4" sqref="L4"/>
    </sheetView>
  </sheetViews>
  <sheetFormatPr defaultRowHeight="15"/>
  <cols>
    <col min="1" max="1" width="2.7109375" style="20" customWidth="1"/>
    <col min="2" max="7" width="9.140625" style="20"/>
    <col min="8" max="8" width="9.140625" style="21"/>
    <col min="10" max="10" width="7.28515625" bestFit="1" customWidth="1"/>
    <col min="11" max="11" width="7.5703125" bestFit="1" customWidth="1"/>
    <col min="12" max="12" width="12" bestFit="1" customWidth="1"/>
    <col min="14" max="14" width="10.28515625" bestFit="1" customWidth="1"/>
  </cols>
  <sheetData>
    <row r="1" spans="1:15">
      <c r="A1" s="18">
        <v>3</v>
      </c>
      <c r="B1" s="19" t="s">
        <v>30</v>
      </c>
    </row>
    <row r="3" spans="1:15">
      <c r="J3" s="2" t="s">
        <v>4</v>
      </c>
      <c r="K3" s="2" t="s">
        <v>5</v>
      </c>
      <c r="L3" s="2" t="s">
        <v>0</v>
      </c>
      <c r="N3" s="2" t="s">
        <v>37</v>
      </c>
      <c r="O3" s="22"/>
    </row>
    <row r="4" spans="1:15">
      <c r="J4">
        <f>ROW()-ROW(tblSteps36[[#Headers],[Step]])</f>
        <v>1</v>
      </c>
      <c r="K4">
        <f>1</f>
        <v>1</v>
      </c>
      <c r="L4">
        <f>IF('Expense Report'!R6,1,NA())</f>
        <v>1</v>
      </c>
    </row>
    <row r="5" spans="1:15">
      <c r="J5">
        <f>ROW()-ROW(tblSteps36[[#Headers],[Step]])</f>
        <v>2</v>
      </c>
      <c r="K5">
        <f>1</f>
        <v>1</v>
      </c>
      <c r="L5" t="e">
        <f>IF('Expense Report'!R7,1,NA())</f>
        <v>#N/A</v>
      </c>
    </row>
    <row r="6" spans="1:15">
      <c r="J6">
        <f>ROW()-ROW(tblSteps36[[#Headers],[Step]])</f>
        <v>3</v>
      </c>
      <c r="K6">
        <f>1</f>
        <v>1</v>
      </c>
      <c r="L6">
        <f>IF('Expense Report'!R8,1,NA())</f>
        <v>1</v>
      </c>
    </row>
    <row r="7" spans="1:15">
      <c r="J7">
        <f>ROW()-ROW(tblSteps36[[#Headers],[Step]])</f>
        <v>4</v>
      </c>
      <c r="K7">
        <f>1</f>
        <v>1</v>
      </c>
      <c r="L7" t="e">
        <f>IF('Expense Report'!R9,1,NA())</f>
        <v>#N/A</v>
      </c>
    </row>
  </sheetData>
  <hyperlinks>
    <hyperlink ref="A1" location="'TOC Gallery'!A1" tooltip="Go To: Table of Contents" display="'TOC Gallery'!A1" xr:uid="{735E5B37-BCB0-4F53-8625-08CFA4A89ADA}"/>
  </hyperlink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BBE75-20B8-4D4B-BE7A-6EBBA9C8E1CC}">
  <sheetPr codeName="Sheet4"/>
  <dimension ref="A1:L3"/>
  <sheetViews>
    <sheetView workbookViewId="0"/>
  </sheetViews>
  <sheetFormatPr defaultRowHeight="15"/>
  <cols>
    <col min="1" max="1" width="2.7109375" customWidth="1"/>
    <col min="11" max="11" width="12.28515625" customWidth="1"/>
  </cols>
  <sheetData>
    <row r="1" spans="1:12">
      <c r="A1" s="14">
        <v>3</v>
      </c>
      <c r="B1" s="2" t="s">
        <v>12</v>
      </c>
      <c r="K1" s="2" t="s">
        <v>1</v>
      </c>
    </row>
    <row r="2" spans="1:12">
      <c r="K2" t="s">
        <v>0</v>
      </c>
      <c r="L2" s="4">
        <v>0.85</v>
      </c>
    </row>
    <row r="3" spans="1:12">
      <c r="K3" t="s">
        <v>3</v>
      </c>
      <c r="L3" s="5">
        <f>1-L2</f>
        <v>0.15000000000000002</v>
      </c>
    </row>
  </sheetData>
  <hyperlinks>
    <hyperlink ref="A1" location="'TOC Gallery'!A1" tooltip="Go To: Table of Contents" display="'TOC Gallery'!A1" xr:uid="{F72B85D6-93EF-4592-97BD-6BB3E2F1F470}"/>
  </hyperlink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94595-5AE1-473D-AF8B-8405B49469E9}">
  <sheetPr codeName="Sheet1"/>
  <dimension ref="A1:M4"/>
  <sheetViews>
    <sheetView workbookViewId="0"/>
  </sheetViews>
  <sheetFormatPr defaultRowHeight="15"/>
  <cols>
    <col min="1" max="1" width="2.7109375" customWidth="1"/>
    <col min="8" max="8" width="11.42578125" bestFit="1" customWidth="1"/>
    <col min="10" max="10" width="9.140625" customWidth="1"/>
    <col min="12" max="12" width="9.7109375" bestFit="1" customWidth="1"/>
    <col min="13" max="13" width="10.7109375" bestFit="1" customWidth="1"/>
  </cols>
  <sheetData>
    <row r="1" spans="1:13">
      <c r="A1" s="14">
        <v>3</v>
      </c>
      <c r="B1" s="2" t="s">
        <v>43</v>
      </c>
      <c r="K1" s="2" t="s">
        <v>1</v>
      </c>
    </row>
    <row r="2" spans="1:13">
      <c r="L2" s="2" t="s">
        <v>0</v>
      </c>
      <c r="M2" s="2" t="s">
        <v>3</v>
      </c>
    </row>
    <row r="3" spans="1:13">
      <c r="K3" s="2" t="s">
        <v>2</v>
      </c>
      <c r="L3" s="1">
        <v>0.54</v>
      </c>
      <c r="M3" s="1">
        <f>1-L3</f>
        <v>0.45999999999999996</v>
      </c>
    </row>
    <row r="4" spans="1:13">
      <c r="L4" s="1"/>
      <c r="M4" s="1"/>
    </row>
  </sheetData>
  <hyperlinks>
    <hyperlink ref="A1" location="'TOC Gallery'!A1" tooltip="Go To: Table of Contents" display="'TOC Gallery'!A1" xr:uid="{4C4AFA70-9D46-44BD-ACAC-5CC83FBB8067}"/>
  </hyperlinks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8AB4F-E0AF-4D9F-991B-60F5956B1845}">
  <sheetPr codeName="Sheet5"/>
  <dimension ref="A1:M22"/>
  <sheetViews>
    <sheetView workbookViewId="0"/>
  </sheetViews>
  <sheetFormatPr defaultRowHeight="15"/>
  <cols>
    <col min="1" max="1" width="2.7109375" customWidth="1"/>
    <col min="9" max="9" width="10.140625" bestFit="1" customWidth="1"/>
  </cols>
  <sheetData>
    <row r="1" spans="1:13">
      <c r="A1" s="14">
        <v>3</v>
      </c>
      <c r="B1" s="2" t="s">
        <v>29</v>
      </c>
      <c r="I1" s="2" t="s">
        <v>1</v>
      </c>
    </row>
    <row r="2" spans="1:13">
      <c r="I2" s="2" t="s">
        <v>41</v>
      </c>
      <c r="J2" s="2" t="s">
        <v>5</v>
      </c>
      <c r="K2" s="2" t="s">
        <v>40</v>
      </c>
      <c r="L2" s="2" t="s">
        <v>13</v>
      </c>
      <c r="M2" s="2" t="s">
        <v>0</v>
      </c>
    </row>
    <row r="3" spans="1:13">
      <c r="I3" cm="1">
        <f t="array" ref="I3:I22">_xlfn.SEQUENCE(20)</f>
        <v>1</v>
      </c>
      <c r="J3" cm="1">
        <f t="array" ref="J3:J22">_xlfn.ANCHORARRAY(I3)*0+1</f>
        <v>1</v>
      </c>
      <c r="K3" cm="1">
        <f t="array" ref="K3:K22">IF(_xlfn.ANCHORARRAY(I3)&lt;=MAX(_xlfn.ANCHORARRAY(I3))*M3,1,NA())</f>
        <v>1</v>
      </c>
      <c r="L3" s="4" t="str">
        <f>IFERROR(IF(AND(K3=1,ISERROR(K4)),$M$3,""),"")</f>
        <v/>
      </c>
      <c r="M3" s="4">
        <v>0.45</v>
      </c>
    </row>
    <row r="4" spans="1:13">
      <c r="I4">
        <v>2</v>
      </c>
      <c r="J4">
        <v>1</v>
      </c>
      <c r="K4">
        <v>1</v>
      </c>
      <c r="L4" s="4" t="str">
        <f t="shared" ref="L4:L22" si="0">IFERROR(IF(AND(K4=1,ISERROR(K5)),$M$3,""),"")</f>
        <v/>
      </c>
    </row>
    <row r="5" spans="1:13">
      <c r="I5">
        <v>3</v>
      </c>
      <c r="J5">
        <v>1</v>
      </c>
      <c r="K5">
        <v>1</v>
      </c>
      <c r="L5" s="4" t="str">
        <f t="shared" si="0"/>
        <v/>
      </c>
    </row>
    <row r="6" spans="1:13">
      <c r="I6">
        <v>4</v>
      </c>
      <c r="J6">
        <v>1</v>
      </c>
      <c r="K6">
        <v>1</v>
      </c>
      <c r="L6" s="4" t="str">
        <f t="shared" si="0"/>
        <v/>
      </c>
    </row>
    <row r="7" spans="1:13">
      <c r="I7">
        <v>5</v>
      </c>
      <c r="J7">
        <v>1</v>
      </c>
      <c r="K7">
        <v>1</v>
      </c>
      <c r="L7" s="4" t="str">
        <f t="shared" si="0"/>
        <v/>
      </c>
    </row>
    <row r="8" spans="1:13">
      <c r="I8">
        <v>6</v>
      </c>
      <c r="J8">
        <v>1</v>
      </c>
      <c r="K8">
        <v>1</v>
      </c>
      <c r="L8" s="4" t="str">
        <f t="shared" si="0"/>
        <v/>
      </c>
    </row>
    <row r="9" spans="1:13">
      <c r="I9">
        <v>7</v>
      </c>
      <c r="J9">
        <v>1</v>
      </c>
      <c r="K9">
        <v>1</v>
      </c>
      <c r="L9" s="4" t="str">
        <f t="shared" si="0"/>
        <v/>
      </c>
    </row>
    <row r="10" spans="1:13">
      <c r="I10">
        <v>8</v>
      </c>
      <c r="J10">
        <v>1</v>
      </c>
      <c r="K10">
        <v>1</v>
      </c>
      <c r="L10" s="4" t="str">
        <f t="shared" si="0"/>
        <v/>
      </c>
    </row>
    <row r="11" spans="1:13">
      <c r="I11">
        <v>9</v>
      </c>
      <c r="J11">
        <v>1</v>
      </c>
      <c r="K11">
        <v>1</v>
      </c>
      <c r="L11" s="4">
        <f t="shared" si="0"/>
        <v>0.45</v>
      </c>
    </row>
    <row r="12" spans="1:13">
      <c r="I12">
        <v>10</v>
      </c>
      <c r="J12">
        <v>1</v>
      </c>
      <c r="K12" t="e">
        <v>#N/A</v>
      </c>
      <c r="L12" s="4" t="str">
        <f t="shared" si="0"/>
        <v/>
      </c>
    </row>
    <row r="13" spans="1:13">
      <c r="I13">
        <v>11</v>
      </c>
      <c r="J13">
        <v>1</v>
      </c>
      <c r="K13" t="e">
        <v>#N/A</v>
      </c>
      <c r="L13" s="4" t="str">
        <f t="shared" si="0"/>
        <v/>
      </c>
    </row>
    <row r="14" spans="1:13">
      <c r="I14">
        <v>12</v>
      </c>
      <c r="J14">
        <v>1</v>
      </c>
      <c r="K14" t="e">
        <v>#N/A</v>
      </c>
      <c r="L14" s="4" t="str">
        <f t="shared" si="0"/>
        <v/>
      </c>
    </row>
    <row r="15" spans="1:13">
      <c r="I15">
        <v>13</v>
      </c>
      <c r="J15">
        <v>1</v>
      </c>
      <c r="K15" t="e">
        <v>#N/A</v>
      </c>
      <c r="L15" s="4" t="str">
        <f t="shared" si="0"/>
        <v/>
      </c>
    </row>
    <row r="16" spans="1:13">
      <c r="I16">
        <v>14</v>
      </c>
      <c r="J16">
        <v>1</v>
      </c>
      <c r="K16" t="e">
        <v>#N/A</v>
      </c>
      <c r="L16" s="4" t="str">
        <f t="shared" si="0"/>
        <v/>
      </c>
    </row>
    <row r="17" spans="9:12">
      <c r="I17">
        <v>15</v>
      </c>
      <c r="J17">
        <v>1</v>
      </c>
      <c r="K17" t="e">
        <v>#N/A</v>
      </c>
      <c r="L17" s="4" t="str">
        <f t="shared" si="0"/>
        <v/>
      </c>
    </row>
    <row r="18" spans="9:12">
      <c r="I18">
        <v>16</v>
      </c>
      <c r="J18">
        <v>1</v>
      </c>
      <c r="K18" t="e">
        <v>#N/A</v>
      </c>
      <c r="L18" s="4" t="str">
        <f t="shared" si="0"/>
        <v/>
      </c>
    </row>
    <row r="19" spans="9:12">
      <c r="I19">
        <v>17</v>
      </c>
      <c r="J19">
        <v>1</v>
      </c>
      <c r="K19" t="e">
        <v>#N/A</v>
      </c>
      <c r="L19" s="4" t="str">
        <f t="shared" si="0"/>
        <v/>
      </c>
    </row>
    <row r="20" spans="9:12">
      <c r="I20">
        <v>18</v>
      </c>
      <c r="J20">
        <v>1</v>
      </c>
      <c r="K20" t="e">
        <v>#N/A</v>
      </c>
      <c r="L20" s="4" t="str">
        <f t="shared" si="0"/>
        <v/>
      </c>
    </row>
    <row r="21" spans="9:12">
      <c r="I21">
        <v>19</v>
      </c>
      <c r="J21">
        <v>1</v>
      </c>
      <c r="K21" t="e">
        <v>#N/A</v>
      </c>
      <c r="L21" s="4" t="str">
        <f t="shared" si="0"/>
        <v/>
      </c>
    </row>
    <row r="22" spans="9:12">
      <c r="I22">
        <v>20</v>
      </c>
      <c r="J22">
        <v>1</v>
      </c>
      <c r="K22" t="e">
        <v>#N/A</v>
      </c>
      <c r="L22" s="4" t="str">
        <f t="shared" si="0"/>
        <v/>
      </c>
    </row>
  </sheetData>
  <hyperlinks>
    <hyperlink ref="A1" location="'TOC Gallery'!A1" tooltip="Go To: Table of Contents" display="'TOC Gallery'!A1" xr:uid="{2A59A94C-37E8-401B-9013-F29108A714B5}"/>
  </hyperlink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62195-10C8-4F5F-B682-3CF9447CF991}">
  <sheetPr codeName="Sheet2"/>
  <dimension ref="A1:M7"/>
  <sheetViews>
    <sheetView workbookViewId="0"/>
  </sheetViews>
  <sheetFormatPr defaultRowHeight="15"/>
  <cols>
    <col min="1" max="1" width="2.7109375" customWidth="1"/>
    <col min="8" max="8" width="15.28515625" bestFit="1" customWidth="1"/>
    <col min="9" max="13" width="11.42578125" customWidth="1"/>
  </cols>
  <sheetData>
    <row r="1" spans="1:13">
      <c r="A1" s="14">
        <v>3</v>
      </c>
      <c r="B1" s="2" t="s">
        <v>31</v>
      </c>
      <c r="H1" s="2" t="s">
        <v>1</v>
      </c>
    </row>
    <row r="2" spans="1:13">
      <c r="H2" s="3" t="s">
        <v>4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</row>
    <row r="3" spans="1:13">
      <c r="H3" t="s">
        <v>5</v>
      </c>
      <c r="I3">
        <f>IF(I7=1,1,0)</f>
        <v>0</v>
      </c>
      <c r="J3">
        <f t="shared" ref="J3:M3" si="0">IF(J7=1,1,0)</f>
        <v>0</v>
      </c>
      <c r="K3">
        <f t="shared" si="0"/>
        <v>1</v>
      </c>
      <c r="L3">
        <f t="shared" si="0"/>
        <v>0</v>
      </c>
      <c r="M3">
        <f t="shared" si="0"/>
        <v>1</v>
      </c>
    </row>
    <row r="4" spans="1:13">
      <c r="H4" t="s">
        <v>6</v>
      </c>
      <c r="I4">
        <f>IF(I7=2,1,0)</f>
        <v>1</v>
      </c>
      <c r="J4">
        <f t="shared" ref="J4:M4" si="1">IF(J7=2,1,0)</f>
        <v>0</v>
      </c>
      <c r="K4">
        <f t="shared" si="1"/>
        <v>0</v>
      </c>
      <c r="L4">
        <f t="shared" si="1"/>
        <v>1</v>
      </c>
      <c r="M4">
        <f t="shared" si="1"/>
        <v>0</v>
      </c>
    </row>
    <row r="5" spans="1:13">
      <c r="H5" t="s">
        <v>28</v>
      </c>
      <c r="I5">
        <f>IF(I7=3,1,0)</f>
        <v>0</v>
      </c>
      <c r="J5">
        <f t="shared" ref="J5:M5" si="2">IF(J7=3,1,0)</f>
        <v>1</v>
      </c>
      <c r="K5">
        <f t="shared" si="2"/>
        <v>0</v>
      </c>
      <c r="L5">
        <f t="shared" si="2"/>
        <v>0</v>
      </c>
      <c r="M5">
        <f t="shared" si="2"/>
        <v>0</v>
      </c>
    </row>
    <row r="7" spans="1:13">
      <c r="I7">
        <v>2</v>
      </c>
      <c r="J7">
        <v>3</v>
      </c>
      <c r="K7">
        <v>1</v>
      </c>
      <c r="L7">
        <v>2</v>
      </c>
      <c r="M7">
        <v>1</v>
      </c>
    </row>
  </sheetData>
  <phoneticPr fontId="3" type="noConversion"/>
  <hyperlinks>
    <hyperlink ref="A1" location="'TOC Gallery'!A1" tooltip="Go To: Table of Contents" display="'TOC Gallery'!A1" xr:uid="{92CE0BB0-3E87-46AC-BF9F-5379B61258E4}"/>
  </hyperlinks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543DB-72CE-4AB2-8A87-2940D9CCC62B}">
  <sheetPr codeName="Sheet8"/>
  <dimension ref="A1:V103"/>
  <sheetViews>
    <sheetView workbookViewId="0"/>
  </sheetViews>
  <sheetFormatPr defaultRowHeight="15"/>
  <cols>
    <col min="1" max="1" width="2.7109375" customWidth="1"/>
    <col min="11" max="11" width="10.28515625" bestFit="1" customWidth="1"/>
    <col min="15" max="15" width="10.28515625" bestFit="1" customWidth="1"/>
    <col min="18" max="19" width="9.7109375" bestFit="1" customWidth="1"/>
  </cols>
  <sheetData>
    <row r="1" spans="1:22">
      <c r="A1" s="14">
        <v>3</v>
      </c>
      <c r="B1" s="2" t="s">
        <v>32</v>
      </c>
      <c r="H1" s="2" t="s">
        <v>1</v>
      </c>
    </row>
    <row r="2" spans="1:22">
      <c r="I2" s="2" t="s">
        <v>5</v>
      </c>
      <c r="L2" s="2" t="s">
        <v>40</v>
      </c>
      <c r="O2" s="2" t="s">
        <v>33</v>
      </c>
      <c r="P2" s="7">
        <v>45078</v>
      </c>
      <c r="U2" s="2" t="s">
        <v>35</v>
      </c>
    </row>
    <row r="3" spans="1:22">
      <c r="H3" s="2" t="s">
        <v>14</v>
      </c>
      <c r="I3" s="2" t="s">
        <v>15</v>
      </c>
      <c r="J3" s="2" t="s">
        <v>16</v>
      </c>
      <c r="K3" s="2" t="s">
        <v>19</v>
      </c>
      <c r="L3" s="2" t="s">
        <v>15</v>
      </c>
      <c r="M3" s="2" t="s">
        <v>16</v>
      </c>
      <c r="N3" s="2"/>
      <c r="O3" s="2" t="s">
        <v>34</v>
      </c>
      <c r="P3" t="str">
        <f>TEXT(P2,"mmmm yyyy")</f>
        <v>June 2023</v>
      </c>
      <c r="R3" s="2" t="s">
        <v>18</v>
      </c>
      <c r="S3" s="2" t="s">
        <v>0</v>
      </c>
      <c r="U3" s="2" t="s">
        <v>22</v>
      </c>
      <c r="V3" s="2" t="s">
        <v>17</v>
      </c>
    </row>
    <row r="4" spans="1:22">
      <c r="H4" cm="1">
        <f t="array" ref="H4:H45">_xlfn.SEQUENCE(42)</f>
        <v>1</v>
      </c>
      <c r="I4">
        <v>1</v>
      </c>
      <c r="J4">
        <v>6</v>
      </c>
      <c r="K4" s="9" cm="1">
        <f t="array" ref="K4:K45">DATE(YEAR($P$2),MONTH($P$2),_xlfn.SEQUENCE(42,1,-MOD(WEEKDAY($P$2,2),7)+1))</f>
        <v>45074</v>
      </c>
      <c r="L4" t="e">
        <f t="shared" ref="L4:L45" si="0">IF(COUNTIFS($R$4:$R$33,$K4,$S$4:$S$33,"Yes")&gt;0,I4,NA())</f>
        <v>#N/A</v>
      </c>
      <c r="M4">
        <v>6</v>
      </c>
      <c r="O4" s="1"/>
      <c r="R4" s="8">
        <v>45078</v>
      </c>
      <c r="S4" t="s">
        <v>21</v>
      </c>
      <c r="U4" t="s">
        <v>23</v>
      </c>
      <c r="V4">
        <v>0</v>
      </c>
    </row>
    <row r="5" spans="1:22">
      <c r="H5">
        <v>2</v>
      </c>
      <c r="I5">
        <v>2</v>
      </c>
      <c r="J5">
        <v>6</v>
      </c>
      <c r="K5" s="9">
        <v>45075</v>
      </c>
      <c r="L5" t="e">
        <f t="shared" si="0"/>
        <v>#N/A</v>
      </c>
      <c r="M5">
        <v>6</v>
      </c>
      <c r="O5" s="1"/>
      <c r="R5" s="8">
        <v>45079</v>
      </c>
      <c r="S5" t="s">
        <v>20</v>
      </c>
      <c r="U5" t="s">
        <v>24</v>
      </c>
      <c r="V5">
        <v>0</v>
      </c>
    </row>
    <row r="6" spans="1:22">
      <c r="H6">
        <v>3</v>
      </c>
      <c r="I6">
        <v>3</v>
      </c>
      <c r="J6">
        <v>6</v>
      </c>
      <c r="K6" s="9">
        <v>45076</v>
      </c>
      <c r="L6" t="e">
        <f t="shared" si="0"/>
        <v>#N/A</v>
      </c>
      <c r="M6">
        <v>6</v>
      </c>
      <c r="O6" s="1"/>
      <c r="R6" s="8">
        <v>45080</v>
      </c>
      <c r="S6" t="s">
        <v>21</v>
      </c>
      <c r="U6" t="s">
        <v>25</v>
      </c>
      <c r="V6">
        <v>0</v>
      </c>
    </row>
    <row r="7" spans="1:22">
      <c r="H7">
        <v>4</v>
      </c>
      <c r="I7">
        <v>4</v>
      </c>
      <c r="J7">
        <v>6</v>
      </c>
      <c r="K7" s="9">
        <v>45077</v>
      </c>
      <c r="L7" t="e">
        <f t="shared" si="0"/>
        <v>#N/A</v>
      </c>
      <c r="M7">
        <v>6</v>
      </c>
      <c r="O7" s="1"/>
      <c r="R7" s="8">
        <v>45081</v>
      </c>
      <c r="S7" t="s">
        <v>20</v>
      </c>
      <c r="U7" t="s">
        <v>26</v>
      </c>
      <c r="V7">
        <v>0</v>
      </c>
    </row>
    <row r="8" spans="1:22">
      <c r="H8">
        <v>5</v>
      </c>
      <c r="I8">
        <v>5</v>
      </c>
      <c r="J8">
        <v>6</v>
      </c>
      <c r="K8" s="9">
        <v>45078</v>
      </c>
      <c r="L8" t="e">
        <f t="shared" si="0"/>
        <v>#N/A</v>
      </c>
      <c r="M8">
        <v>6</v>
      </c>
      <c r="O8" s="1"/>
      <c r="R8" s="8">
        <v>45082</v>
      </c>
      <c r="S8" t="s">
        <v>21</v>
      </c>
      <c r="U8" t="s">
        <v>25</v>
      </c>
      <c r="V8">
        <v>0</v>
      </c>
    </row>
    <row r="9" spans="1:22">
      <c r="H9">
        <v>6</v>
      </c>
      <c r="I9">
        <v>6</v>
      </c>
      <c r="J9">
        <v>6</v>
      </c>
      <c r="K9" s="9">
        <v>45079</v>
      </c>
      <c r="L9">
        <f t="shared" si="0"/>
        <v>6</v>
      </c>
      <c r="M9">
        <v>6</v>
      </c>
      <c r="O9" s="1"/>
      <c r="R9" s="8">
        <v>45083</v>
      </c>
      <c r="S9" t="s">
        <v>20</v>
      </c>
      <c r="U9" t="s">
        <v>27</v>
      </c>
      <c r="V9">
        <v>0</v>
      </c>
    </row>
    <row r="10" spans="1:22">
      <c r="H10">
        <v>7</v>
      </c>
      <c r="I10">
        <v>7</v>
      </c>
      <c r="J10">
        <v>6</v>
      </c>
      <c r="K10" s="9">
        <v>45080</v>
      </c>
      <c r="L10" t="e">
        <f t="shared" si="0"/>
        <v>#N/A</v>
      </c>
      <c r="M10">
        <v>6</v>
      </c>
      <c r="O10" s="1"/>
      <c r="R10" s="8">
        <v>45084</v>
      </c>
      <c r="S10" t="s">
        <v>21</v>
      </c>
      <c r="U10" t="s">
        <v>23</v>
      </c>
      <c r="V10">
        <v>0</v>
      </c>
    </row>
    <row r="11" spans="1:22">
      <c r="H11">
        <v>8</v>
      </c>
      <c r="I11">
        <f>I4</f>
        <v>1</v>
      </c>
      <c r="J11">
        <f>J4-1</f>
        <v>5</v>
      </c>
      <c r="K11" s="9">
        <v>45081</v>
      </c>
      <c r="L11">
        <f t="shared" si="0"/>
        <v>1</v>
      </c>
      <c r="M11">
        <f>M4-1</f>
        <v>5</v>
      </c>
      <c r="O11" s="1"/>
      <c r="R11" s="8">
        <v>45085</v>
      </c>
      <c r="S11" t="s">
        <v>21</v>
      </c>
    </row>
    <row r="12" spans="1:22">
      <c r="H12">
        <v>9</v>
      </c>
      <c r="I12">
        <f t="shared" ref="I12:I45" si="1">I5</f>
        <v>2</v>
      </c>
      <c r="J12">
        <f t="shared" ref="J12:M45" si="2">J5-1</f>
        <v>5</v>
      </c>
      <c r="K12" s="9">
        <v>45082</v>
      </c>
      <c r="L12" t="e">
        <f t="shared" si="0"/>
        <v>#N/A</v>
      </c>
      <c r="M12">
        <f t="shared" si="2"/>
        <v>5</v>
      </c>
      <c r="O12" s="1"/>
      <c r="R12" s="8">
        <v>45086</v>
      </c>
      <c r="S12" t="s">
        <v>20</v>
      </c>
    </row>
    <row r="13" spans="1:22">
      <c r="H13">
        <v>10</v>
      </c>
      <c r="I13">
        <f t="shared" si="1"/>
        <v>3</v>
      </c>
      <c r="J13">
        <f t="shared" si="2"/>
        <v>5</v>
      </c>
      <c r="K13" s="9">
        <v>45083</v>
      </c>
      <c r="L13">
        <f t="shared" si="0"/>
        <v>3</v>
      </c>
      <c r="M13">
        <f t="shared" si="2"/>
        <v>5</v>
      </c>
      <c r="O13" s="1"/>
      <c r="R13" s="8">
        <v>45087</v>
      </c>
      <c r="S13" t="s">
        <v>20</v>
      </c>
    </row>
    <row r="14" spans="1:22">
      <c r="H14">
        <v>11</v>
      </c>
      <c r="I14">
        <f t="shared" si="1"/>
        <v>4</v>
      </c>
      <c r="J14">
        <f t="shared" si="2"/>
        <v>5</v>
      </c>
      <c r="K14" s="9">
        <v>45084</v>
      </c>
      <c r="L14" t="e">
        <f t="shared" si="0"/>
        <v>#N/A</v>
      </c>
      <c r="M14">
        <f t="shared" si="2"/>
        <v>5</v>
      </c>
      <c r="O14" s="1"/>
      <c r="R14" s="8">
        <v>45088</v>
      </c>
      <c r="S14" t="s">
        <v>20</v>
      </c>
    </row>
    <row r="15" spans="1:22">
      <c r="H15">
        <v>12</v>
      </c>
      <c r="I15">
        <f t="shared" si="1"/>
        <v>5</v>
      </c>
      <c r="J15">
        <f t="shared" si="2"/>
        <v>5</v>
      </c>
      <c r="K15" s="9">
        <v>45085</v>
      </c>
      <c r="L15" t="e">
        <f t="shared" si="0"/>
        <v>#N/A</v>
      </c>
      <c r="M15">
        <f t="shared" si="2"/>
        <v>5</v>
      </c>
      <c r="O15" s="1"/>
      <c r="R15" s="8">
        <v>45089</v>
      </c>
      <c r="S15" t="s">
        <v>20</v>
      </c>
    </row>
    <row r="16" spans="1:22">
      <c r="H16">
        <v>13</v>
      </c>
      <c r="I16">
        <f t="shared" si="1"/>
        <v>6</v>
      </c>
      <c r="J16">
        <f t="shared" si="2"/>
        <v>5</v>
      </c>
      <c r="K16" s="9">
        <v>45086</v>
      </c>
      <c r="L16">
        <f t="shared" si="0"/>
        <v>6</v>
      </c>
      <c r="M16">
        <f t="shared" si="2"/>
        <v>5</v>
      </c>
      <c r="O16" s="1"/>
      <c r="R16" s="8">
        <v>45090</v>
      </c>
      <c r="S16" t="s">
        <v>21</v>
      </c>
    </row>
    <row r="17" spans="8:19">
      <c r="H17">
        <v>14</v>
      </c>
      <c r="I17">
        <f t="shared" si="1"/>
        <v>7</v>
      </c>
      <c r="J17">
        <f t="shared" si="2"/>
        <v>5</v>
      </c>
      <c r="K17" s="9">
        <v>45087</v>
      </c>
      <c r="L17">
        <f t="shared" si="0"/>
        <v>7</v>
      </c>
      <c r="M17">
        <f t="shared" si="2"/>
        <v>5</v>
      </c>
      <c r="O17" s="1"/>
      <c r="R17" s="8">
        <v>45091</v>
      </c>
      <c r="S17" t="s">
        <v>20</v>
      </c>
    </row>
    <row r="18" spans="8:19">
      <c r="H18">
        <v>15</v>
      </c>
      <c r="I18">
        <f t="shared" si="1"/>
        <v>1</v>
      </c>
      <c r="J18">
        <f t="shared" si="2"/>
        <v>4</v>
      </c>
      <c r="K18" s="9">
        <v>45088</v>
      </c>
      <c r="L18">
        <f t="shared" si="0"/>
        <v>1</v>
      </c>
      <c r="M18">
        <f t="shared" si="2"/>
        <v>4</v>
      </c>
      <c r="O18" s="1"/>
      <c r="R18" s="8">
        <v>45092</v>
      </c>
      <c r="S18" t="s">
        <v>21</v>
      </c>
    </row>
    <row r="19" spans="8:19">
      <c r="H19">
        <v>16</v>
      </c>
      <c r="I19">
        <f t="shared" si="1"/>
        <v>2</v>
      </c>
      <c r="J19">
        <f t="shared" si="2"/>
        <v>4</v>
      </c>
      <c r="K19" s="9">
        <v>45089</v>
      </c>
      <c r="L19">
        <f t="shared" si="0"/>
        <v>2</v>
      </c>
      <c r="M19">
        <f t="shared" si="2"/>
        <v>4</v>
      </c>
      <c r="O19" s="1"/>
      <c r="R19" s="8">
        <v>45093</v>
      </c>
      <c r="S19" t="s">
        <v>20</v>
      </c>
    </row>
    <row r="20" spans="8:19">
      <c r="H20">
        <v>17</v>
      </c>
      <c r="I20">
        <f t="shared" si="1"/>
        <v>3</v>
      </c>
      <c r="J20">
        <f t="shared" si="2"/>
        <v>4</v>
      </c>
      <c r="K20" s="9">
        <v>45090</v>
      </c>
      <c r="L20" t="e">
        <f t="shared" si="0"/>
        <v>#N/A</v>
      </c>
      <c r="M20">
        <f t="shared" si="2"/>
        <v>4</v>
      </c>
      <c r="O20" s="1"/>
      <c r="R20" s="8">
        <v>45094</v>
      </c>
      <c r="S20" t="s">
        <v>20</v>
      </c>
    </row>
    <row r="21" spans="8:19">
      <c r="H21">
        <v>18</v>
      </c>
      <c r="I21">
        <f t="shared" si="1"/>
        <v>4</v>
      </c>
      <c r="J21">
        <f t="shared" si="2"/>
        <v>4</v>
      </c>
      <c r="K21" s="9">
        <v>45091</v>
      </c>
      <c r="L21">
        <f t="shared" si="0"/>
        <v>4</v>
      </c>
      <c r="M21">
        <f t="shared" si="2"/>
        <v>4</v>
      </c>
      <c r="O21" s="1"/>
      <c r="R21" s="8">
        <v>45095</v>
      </c>
      <c r="S21" t="s">
        <v>20</v>
      </c>
    </row>
    <row r="22" spans="8:19">
      <c r="H22">
        <v>19</v>
      </c>
      <c r="I22">
        <f t="shared" si="1"/>
        <v>5</v>
      </c>
      <c r="J22">
        <f t="shared" si="2"/>
        <v>4</v>
      </c>
      <c r="K22" s="9">
        <v>45092</v>
      </c>
      <c r="L22" t="e">
        <f t="shared" si="0"/>
        <v>#N/A</v>
      </c>
      <c r="M22">
        <f t="shared" si="2"/>
        <v>4</v>
      </c>
      <c r="O22" s="1"/>
      <c r="R22" s="8">
        <v>45096</v>
      </c>
      <c r="S22" t="s">
        <v>20</v>
      </c>
    </row>
    <row r="23" spans="8:19">
      <c r="H23">
        <v>20</v>
      </c>
      <c r="I23">
        <f t="shared" si="1"/>
        <v>6</v>
      </c>
      <c r="J23">
        <f t="shared" si="2"/>
        <v>4</v>
      </c>
      <c r="K23" s="9">
        <v>45093</v>
      </c>
      <c r="L23">
        <f t="shared" si="0"/>
        <v>6</v>
      </c>
      <c r="M23">
        <f t="shared" si="2"/>
        <v>4</v>
      </c>
      <c r="O23" s="1"/>
      <c r="R23" s="8">
        <v>45097</v>
      </c>
      <c r="S23" t="s">
        <v>20</v>
      </c>
    </row>
    <row r="24" spans="8:19">
      <c r="H24">
        <v>21</v>
      </c>
      <c r="I24">
        <f t="shared" si="1"/>
        <v>7</v>
      </c>
      <c r="J24">
        <f t="shared" si="2"/>
        <v>4</v>
      </c>
      <c r="K24" s="9">
        <v>45094</v>
      </c>
      <c r="L24">
        <f t="shared" si="0"/>
        <v>7</v>
      </c>
      <c r="M24">
        <f t="shared" si="2"/>
        <v>4</v>
      </c>
      <c r="O24" s="1"/>
      <c r="R24" s="8">
        <v>45098</v>
      </c>
      <c r="S24" t="s">
        <v>21</v>
      </c>
    </row>
    <row r="25" spans="8:19">
      <c r="H25">
        <v>22</v>
      </c>
      <c r="I25">
        <f t="shared" si="1"/>
        <v>1</v>
      </c>
      <c r="J25">
        <f t="shared" si="2"/>
        <v>3</v>
      </c>
      <c r="K25" s="9">
        <v>45095</v>
      </c>
      <c r="L25">
        <f t="shared" si="0"/>
        <v>1</v>
      </c>
      <c r="M25">
        <f t="shared" si="2"/>
        <v>3</v>
      </c>
      <c r="O25" s="1"/>
      <c r="R25" s="8">
        <v>45099</v>
      </c>
      <c r="S25" t="s">
        <v>20</v>
      </c>
    </row>
    <row r="26" spans="8:19">
      <c r="H26">
        <v>23</v>
      </c>
      <c r="I26">
        <f t="shared" si="1"/>
        <v>2</v>
      </c>
      <c r="J26">
        <f t="shared" si="2"/>
        <v>3</v>
      </c>
      <c r="K26" s="9">
        <v>45096</v>
      </c>
      <c r="L26">
        <f t="shared" si="0"/>
        <v>2</v>
      </c>
      <c r="M26">
        <f t="shared" si="2"/>
        <v>3</v>
      </c>
      <c r="O26" s="1"/>
      <c r="R26" s="8">
        <v>45100</v>
      </c>
      <c r="S26" t="s">
        <v>20</v>
      </c>
    </row>
    <row r="27" spans="8:19">
      <c r="H27">
        <v>24</v>
      </c>
      <c r="I27">
        <f t="shared" si="1"/>
        <v>3</v>
      </c>
      <c r="J27">
        <f t="shared" si="2"/>
        <v>3</v>
      </c>
      <c r="K27" s="9">
        <v>45097</v>
      </c>
      <c r="L27">
        <f t="shared" si="0"/>
        <v>3</v>
      </c>
      <c r="M27">
        <f t="shared" si="2"/>
        <v>3</v>
      </c>
      <c r="O27" s="1"/>
      <c r="R27" s="8">
        <v>45101</v>
      </c>
      <c r="S27" t="s">
        <v>21</v>
      </c>
    </row>
    <row r="28" spans="8:19">
      <c r="H28">
        <v>25</v>
      </c>
      <c r="I28">
        <f t="shared" si="1"/>
        <v>4</v>
      </c>
      <c r="J28">
        <f t="shared" si="2"/>
        <v>3</v>
      </c>
      <c r="K28" s="9">
        <v>45098</v>
      </c>
      <c r="L28" t="e">
        <f t="shared" si="0"/>
        <v>#N/A</v>
      </c>
      <c r="M28">
        <f t="shared" si="2"/>
        <v>3</v>
      </c>
      <c r="O28" s="1"/>
      <c r="R28" s="8">
        <v>45102</v>
      </c>
      <c r="S28" t="s">
        <v>21</v>
      </c>
    </row>
    <row r="29" spans="8:19">
      <c r="H29">
        <v>26</v>
      </c>
      <c r="I29">
        <f t="shared" si="1"/>
        <v>5</v>
      </c>
      <c r="J29">
        <f t="shared" si="2"/>
        <v>3</v>
      </c>
      <c r="K29" s="9">
        <v>45099</v>
      </c>
      <c r="L29">
        <f t="shared" si="0"/>
        <v>5</v>
      </c>
      <c r="M29">
        <f t="shared" si="2"/>
        <v>3</v>
      </c>
      <c r="O29" s="1"/>
      <c r="R29" s="8">
        <v>45103</v>
      </c>
      <c r="S29" t="s">
        <v>21</v>
      </c>
    </row>
    <row r="30" spans="8:19">
      <c r="H30">
        <v>27</v>
      </c>
      <c r="I30">
        <f t="shared" si="1"/>
        <v>6</v>
      </c>
      <c r="J30">
        <f t="shared" si="2"/>
        <v>3</v>
      </c>
      <c r="K30" s="9">
        <v>45100</v>
      </c>
      <c r="L30">
        <f t="shared" si="0"/>
        <v>6</v>
      </c>
      <c r="M30">
        <f t="shared" si="2"/>
        <v>3</v>
      </c>
      <c r="O30" s="1"/>
      <c r="R30" s="8">
        <v>45104</v>
      </c>
      <c r="S30" t="s">
        <v>20</v>
      </c>
    </row>
    <row r="31" spans="8:19">
      <c r="H31">
        <v>28</v>
      </c>
      <c r="I31">
        <f t="shared" si="1"/>
        <v>7</v>
      </c>
      <c r="J31">
        <f t="shared" si="2"/>
        <v>3</v>
      </c>
      <c r="K31" s="9">
        <v>45101</v>
      </c>
      <c r="L31" t="e">
        <f t="shared" si="0"/>
        <v>#N/A</v>
      </c>
      <c r="M31">
        <f t="shared" si="2"/>
        <v>3</v>
      </c>
      <c r="O31" s="1"/>
      <c r="R31" s="8">
        <v>45105</v>
      </c>
      <c r="S31" t="s">
        <v>20</v>
      </c>
    </row>
    <row r="32" spans="8:19">
      <c r="H32">
        <v>29</v>
      </c>
      <c r="I32">
        <f t="shared" si="1"/>
        <v>1</v>
      </c>
      <c r="J32">
        <f t="shared" si="2"/>
        <v>2</v>
      </c>
      <c r="K32" s="9">
        <v>45102</v>
      </c>
      <c r="L32" t="e">
        <f t="shared" si="0"/>
        <v>#N/A</v>
      </c>
      <c r="M32">
        <f t="shared" si="2"/>
        <v>2</v>
      </c>
      <c r="O32" s="1"/>
      <c r="R32" s="8">
        <v>45106</v>
      </c>
      <c r="S32" t="s">
        <v>20</v>
      </c>
    </row>
    <row r="33" spans="8:19">
      <c r="H33">
        <v>30</v>
      </c>
      <c r="I33">
        <f t="shared" si="1"/>
        <v>2</v>
      </c>
      <c r="J33">
        <f t="shared" si="2"/>
        <v>2</v>
      </c>
      <c r="K33" s="9">
        <v>45103</v>
      </c>
      <c r="L33" t="e">
        <f t="shared" si="0"/>
        <v>#N/A</v>
      </c>
      <c r="M33">
        <f t="shared" si="2"/>
        <v>2</v>
      </c>
      <c r="O33" s="1"/>
      <c r="R33" s="8">
        <v>45107</v>
      </c>
      <c r="S33" t="s">
        <v>21</v>
      </c>
    </row>
    <row r="34" spans="8:19">
      <c r="H34">
        <v>31</v>
      </c>
      <c r="I34">
        <f t="shared" si="1"/>
        <v>3</v>
      </c>
      <c r="J34">
        <f t="shared" si="2"/>
        <v>2</v>
      </c>
      <c r="K34" s="9">
        <v>45104</v>
      </c>
      <c r="L34">
        <f t="shared" si="0"/>
        <v>3</v>
      </c>
      <c r="M34">
        <f t="shared" si="2"/>
        <v>2</v>
      </c>
      <c r="O34" s="1"/>
    </row>
    <row r="35" spans="8:19">
      <c r="H35">
        <v>32</v>
      </c>
      <c r="I35">
        <f t="shared" si="1"/>
        <v>4</v>
      </c>
      <c r="J35">
        <f t="shared" si="2"/>
        <v>2</v>
      </c>
      <c r="K35" s="9">
        <v>45105</v>
      </c>
      <c r="L35">
        <f t="shared" si="0"/>
        <v>4</v>
      </c>
      <c r="M35">
        <f t="shared" si="2"/>
        <v>2</v>
      </c>
      <c r="O35" s="1"/>
    </row>
    <row r="36" spans="8:19">
      <c r="H36">
        <v>33</v>
      </c>
      <c r="I36">
        <f t="shared" si="1"/>
        <v>5</v>
      </c>
      <c r="J36">
        <f t="shared" si="2"/>
        <v>2</v>
      </c>
      <c r="K36" s="9">
        <v>45106</v>
      </c>
      <c r="L36">
        <f t="shared" si="0"/>
        <v>5</v>
      </c>
      <c r="M36">
        <f t="shared" si="2"/>
        <v>2</v>
      </c>
      <c r="O36" s="1"/>
    </row>
    <row r="37" spans="8:19">
      <c r="H37">
        <v>34</v>
      </c>
      <c r="I37">
        <f t="shared" si="1"/>
        <v>6</v>
      </c>
      <c r="J37">
        <f t="shared" si="2"/>
        <v>2</v>
      </c>
      <c r="K37" s="9">
        <v>45107</v>
      </c>
      <c r="L37" t="e">
        <f t="shared" si="0"/>
        <v>#N/A</v>
      </c>
      <c r="M37">
        <f t="shared" si="2"/>
        <v>2</v>
      </c>
      <c r="O37" s="1"/>
    </row>
    <row r="38" spans="8:19">
      <c r="H38">
        <v>35</v>
      </c>
      <c r="I38">
        <f t="shared" si="1"/>
        <v>7</v>
      </c>
      <c r="J38">
        <f t="shared" si="2"/>
        <v>2</v>
      </c>
      <c r="K38" s="9">
        <v>45108</v>
      </c>
      <c r="L38" t="e">
        <f t="shared" si="0"/>
        <v>#N/A</v>
      </c>
      <c r="M38">
        <f t="shared" si="2"/>
        <v>2</v>
      </c>
      <c r="O38" s="1"/>
    </row>
    <row r="39" spans="8:19">
      <c r="H39">
        <v>36</v>
      </c>
      <c r="I39">
        <f t="shared" si="1"/>
        <v>1</v>
      </c>
      <c r="J39">
        <f t="shared" si="2"/>
        <v>1</v>
      </c>
      <c r="K39" s="9">
        <v>45109</v>
      </c>
      <c r="L39" t="e">
        <f t="shared" si="0"/>
        <v>#N/A</v>
      </c>
      <c r="M39">
        <f t="shared" si="2"/>
        <v>1</v>
      </c>
      <c r="O39" s="1"/>
    </row>
    <row r="40" spans="8:19">
      <c r="H40">
        <v>37</v>
      </c>
      <c r="I40">
        <f t="shared" si="1"/>
        <v>2</v>
      </c>
      <c r="J40">
        <f t="shared" si="2"/>
        <v>1</v>
      </c>
      <c r="K40" s="9">
        <v>45110</v>
      </c>
      <c r="L40" t="e">
        <f t="shared" si="0"/>
        <v>#N/A</v>
      </c>
      <c r="M40">
        <f t="shared" si="2"/>
        <v>1</v>
      </c>
      <c r="O40" s="1"/>
    </row>
    <row r="41" spans="8:19">
      <c r="H41">
        <v>38</v>
      </c>
      <c r="I41">
        <f t="shared" si="1"/>
        <v>3</v>
      </c>
      <c r="J41">
        <f t="shared" si="2"/>
        <v>1</v>
      </c>
      <c r="K41" s="9">
        <v>45111</v>
      </c>
      <c r="L41" t="e">
        <f t="shared" si="0"/>
        <v>#N/A</v>
      </c>
      <c r="M41">
        <f t="shared" si="2"/>
        <v>1</v>
      </c>
      <c r="O41" s="1"/>
    </row>
    <row r="42" spans="8:19">
      <c r="H42">
        <v>39</v>
      </c>
      <c r="I42">
        <f t="shared" si="1"/>
        <v>4</v>
      </c>
      <c r="J42">
        <f t="shared" si="2"/>
        <v>1</v>
      </c>
      <c r="K42" s="9">
        <v>45112</v>
      </c>
      <c r="L42" t="e">
        <f t="shared" si="0"/>
        <v>#N/A</v>
      </c>
      <c r="M42">
        <f t="shared" si="2"/>
        <v>1</v>
      </c>
      <c r="O42" s="1"/>
    </row>
    <row r="43" spans="8:19">
      <c r="H43">
        <v>40</v>
      </c>
      <c r="I43">
        <f t="shared" si="1"/>
        <v>5</v>
      </c>
      <c r="J43">
        <f t="shared" si="2"/>
        <v>1</v>
      </c>
      <c r="K43" s="9">
        <v>45113</v>
      </c>
      <c r="L43" t="e">
        <f t="shared" si="0"/>
        <v>#N/A</v>
      </c>
      <c r="M43">
        <f t="shared" si="2"/>
        <v>1</v>
      </c>
      <c r="O43" s="1"/>
    </row>
    <row r="44" spans="8:19">
      <c r="H44">
        <v>41</v>
      </c>
      <c r="I44">
        <f t="shared" si="1"/>
        <v>6</v>
      </c>
      <c r="J44">
        <f t="shared" si="2"/>
        <v>1</v>
      </c>
      <c r="K44" s="9">
        <v>45114</v>
      </c>
      <c r="L44" t="e">
        <f t="shared" si="0"/>
        <v>#N/A</v>
      </c>
      <c r="M44">
        <f t="shared" si="2"/>
        <v>1</v>
      </c>
      <c r="O44" s="1"/>
    </row>
    <row r="45" spans="8:19">
      <c r="H45">
        <v>42</v>
      </c>
      <c r="I45">
        <f t="shared" si="1"/>
        <v>7</v>
      </c>
      <c r="J45">
        <f t="shared" si="2"/>
        <v>1</v>
      </c>
      <c r="K45" s="9">
        <v>45115</v>
      </c>
      <c r="L45" t="e">
        <f t="shared" si="0"/>
        <v>#N/A</v>
      </c>
      <c r="M45">
        <f t="shared" si="2"/>
        <v>1</v>
      </c>
      <c r="O45" s="1"/>
    </row>
    <row r="46" spans="8:19">
      <c r="O46" s="1"/>
    </row>
    <row r="47" spans="8:19">
      <c r="O47" s="1"/>
    </row>
    <row r="48" spans="8:19">
      <c r="O48" s="1"/>
    </row>
    <row r="49" spans="15:15">
      <c r="O49" s="1"/>
    </row>
    <row r="50" spans="15:15">
      <c r="O50" s="1"/>
    </row>
    <row r="51" spans="15:15">
      <c r="O51" s="1"/>
    </row>
    <row r="52" spans="15:15">
      <c r="O52" s="1"/>
    </row>
    <row r="53" spans="15:15">
      <c r="O53" s="1"/>
    </row>
    <row r="54" spans="15:15">
      <c r="O54" s="1"/>
    </row>
    <row r="55" spans="15:15">
      <c r="O55" s="1"/>
    </row>
    <row r="56" spans="15:15">
      <c r="O56" s="1"/>
    </row>
    <row r="57" spans="15:15">
      <c r="O57" s="1"/>
    </row>
    <row r="58" spans="15:15">
      <c r="O58" s="1"/>
    </row>
    <row r="59" spans="15:15">
      <c r="O59" s="1"/>
    </row>
    <row r="60" spans="15:15">
      <c r="O60" s="1"/>
    </row>
    <row r="61" spans="15:15">
      <c r="O61" s="1"/>
    </row>
    <row r="62" spans="15:15">
      <c r="O62" s="1"/>
    </row>
    <row r="63" spans="15:15">
      <c r="O63" s="1"/>
    </row>
    <row r="64" spans="15:15">
      <c r="O64" s="1"/>
    </row>
    <row r="65" spans="15:15">
      <c r="O65" s="1"/>
    </row>
    <row r="66" spans="15:15">
      <c r="O66" s="1"/>
    </row>
    <row r="67" spans="15:15">
      <c r="O67" s="1"/>
    </row>
    <row r="68" spans="15:15">
      <c r="O68" s="1"/>
    </row>
    <row r="69" spans="15:15">
      <c r="O69" s="1"/>
    </row>
    <row r="70" spans="15:15">
      <c r="O70" s="1"/>
    </row>
    <row r="71" spans="15:15">
      <c r="O71" s="1"/>
    </row>
    <row r="72" spans="15:15">
      <c r="O72" s="1"/>
    </row>
    <row r="73" spans="15:15">
      <c r="O73" s="1"/>
    </row>
    <row r="74" spans="15:15">
      <c r="O74" s="1"/>
    </row>
    <row r="75" spans="15:15">
      <c r="O75" s="1"/>
    </row>
    <row r="76" spans="15:15">
      <c r="O76" s="1"/>
    </row>
    <row r="77" spans="15:15">
      <c r="O77" s="1"/>
    </row>
    <row r="78" spans="15:15">
      <c r="O78" s="1"/>
    </row>
    <row r="79" spans="15:15">
      <c r="O79" s="1"/>
    </row>
    <row r="80" spans="15:15">
      <c r="O80" s="1"/>
    </row>
    <row r="81" spans="15:15">
      <c r="O81" s="1"/>
    </row>
    <row r="82" spans="15:15">
      <c r="O82" s="1"/>
    </row>
    <row r="83" spans="15:15">
      <c r="O83" s="1"/>
    </row>
    <row r="84" spans="15:15">
      <c r="O84" s="1"/>
    </row>
    <row r="85" spans="15:15">
      <c r="O85" s="1"/>
    </row>
    <row r="86" spans="15:15">
      <c r="O86" s="1"/>
    </row>
    <row r="87" spans="15:15">
      <c r="O87" s="1"/>
    </row>
    <row r="88" spans="15:15">
      <c r="O88" s="1"/>
    </row>
    <row r="89" spans="15:15">
      <c r="O89" s="1"/>
    </row>
    <row r="90" spans="15:15">
      <c r="O90" s="1"/>
    </row>
    <row r="91" spans="15:15">
      <c r="O91" s="1"/>
    </row>
    <row r="92" spans="15:15">
      <c r="O92" s="1"/>
    </row>
    <row r="93" spans="15:15">
      <c r="O93" s="1"/>
    </row>
    <row r="94" spans="15:15">
      <c r="O94" s="1"/>
    </row>
    <row r="95" spans="15:15">
      <c r="O95" s="1"/>
    </row>
    <row r="96" spans="15:15">
      <c r="O96" s="1"/>
    </row>
    <row r="97" spans="15:15">
      <c r="O97" s="1"/>
    </row>
    <row r="98" spans="15:15">
      <c r="O98" s="1"/>
    </row>
    <row r="99" spans="15:15">
      <c r="O99" s="1"/>
    </row>
    <row r="100" spans="15:15">
      <c r="O100" s="1"/>
    </row>
    <row r="101" spans="15:15">
      <c r="O101" s="1"/>
    </row>
    <row r="102" spans="15:15">
      <c r="O102" s="1"/>
    </row>
    <row r="103" spans="15:15">
      <c r="O103" s="1"/>
    </row>
  </sheetData>
  <hyperlinks>
    <hyperlink ref="A1" location="'TOC Gallery'!A1" tooltip="Go To: Table of Contents" display="'TOC Gallery'!A1" xr:uid="{3CB59F56-64B1-4E7A-B758-8CBCCAE6F91A}"/>
  </hyperlink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93609-5A13-4CD6-86AC-3C2AA26B4ED8}">
  <sheetPr codeName="Sheet7"/>
  <dimension ref="A1:Q103"/>
  <sheetViews>
    <sheetView workbookViewId="0"/>
  </sheetViews>
  <sheetFormatPr defaultRowHeight="15"/>
  <cols>
    <col min="1" max="1" width="2.7109375" customWidth="1"/>
    <col min="16" max="16" width="10.28515625" bestFit="1" customWidth="1"/>
  </cols>
  <sheetData>
    <row r="1" spans="1:17">
      <c r="A1" s="14">
        <v>3</v>
      </c>
      <c r="B1" s="2" t="s">
        <v>36</v>
      </c>
      <c r="G1" s="2" t="s">
        <v>1</v>
      </c>
    </row>
    <row r="2" spans="1:17">
      <c r="H2" s="2" t="s">
        <v>5</v>
      </c>
      <c r="J2" s="2" t="s">
        <v>40</v>
      </c>
      <c r="L2" s="2" t="s">
        <v>13</v>
      </c>
      <c r="P2" s="2" t="s">
        <v>37</v>
      </c>
      <c r="Q2" s="6">
        <v>0.65</v>
      </c>
    </row>
    <row r="3" spans="1:17">
      <c r="G3" s="2" t="s">
        <v>14</v>
      </c>
      <c r="H3" s="2" t="s">
        <v>15</v>
      </c>
      <c r="I3" s="2" t="s">
        <v>16</v>
      </c>
      <c r="J3" s="2" t="s">
        <v>15</v>
      </c>
      <c r="K3" s="2" t="s">
        <v>16</v>
      </c>
      <c r="L3" s="2" t="s">
        <v>15</v>
      </c>
      <c r="M3" s="2" t="s">
        <v>16</v>
      </c>
      <c r="N3" s="2" t="s">
        <v>17</v>
      </c>
      <c r="O3" s="2"/>
      <c r="P3" s="2" t="s">
        <v>38</v>
      </c>
      <c r="Q3">
        <f>Q2*100</f>
        <v>65</v>
      </c>
    </row>
    <row r="4" spans="1:17">
      <c r="G4" cm="1">
        <f t="array" ref="G4:G103">_xlfn.SEQUENCE(100)</f>
        <v>1</v>
      </c>
      <c r="H4">
        <v>1</v>
      </c>
      <c r="I4">
        <v>1</v>
      </c>
      <c r="J4">
        <f t="shared" ref="J4:J35" si="0">IF($G4&lt;=$Q$3,H4,NA())</f>
        <v>1</v>
      </c>
      <c r="K4">
        <f t="shared" ref="K4:K35" si="1">IF($G4&lt;=$Q$3,I4,NA())</f>
        <v>1</v>
      </c>
      <c r="L4" t="e">
        <f t="shared" ref="L4:L35" si="2">IF($G4=$Q$4,H4,NA())</f>
        <v>#N/A</v>
      </c>
      <c r="M4" t="e">
        <f t="shared" ref="M4:M35" si="3">IF($G4=$Q$4,I4,NA())</f>
        <v>#N/A</v>
      </c>
      <c r="N4" s="1" t="e">
        <f t="shared" ref="N4:N35" si="4">IF(NOT(ISERROR(M4)),$Q$2,NA())</f>
        <v>#N/A</v>
      </c>
      <c r="O4" s="1"/>
      <c r="P4" s="2" t="s">
        <v>39</v>
      </c>
      <c r="Q4">
        <f>ROUNDUP(Q3,-1)</f>
        <v>70</v>
      </c>
    </row>
    <row r="5" spans="1:17">
      <c r="G5">
        <v>2</v>
      </c>
      <c r="H5">
        <v>2</v>
      </c>
      <c r="I5">
        <v>1</v>
      </c>
      <c r="J5">
        <f t="shared" si="0"/>
        <v>2</v>
      </c>
      <c r="K5">
        <f t="shared" si="1"/>
        <v>1</v>
      </c>
      <c r="L5" t="e">
        <f t="shared" si="2"/>
        <v>#N/A</v>
      </c>
      <c r="M5" t="e">
        <f t="shared" si="3"/>
        <v>#N/A</v>
      </c>
      <c r="N5" s="1" t="e">
        <f t="shared" si="4"/>
        <v>#N/A</v>
      </c>
      <c r="O5" s="1"/>
    </row>
    <row r="6" spans="1:17">
      <c r="G6">
        <v>3</v>
      </c>
      <c r="H6">
        <v>3</v>
      </c>
      <c r="I6">
        <v>1</v>
      </c>
      <c r="J6">
        <f t="shared" si="0"/>
        <v>3</v>
      </c>
      <c r="K6">
        <f t="shared" si="1"/>
        <v>1</v>
      </c>
      <c r="L6" t="e">
        <f t="shared" si="2"/>
        <v>#N/A</v>
      </c>
      <c r="M6" t="e">
        <f t="shared" si="3"/>
        <v>#N/A</v>
      </c>
      <c r="N6" s="1" t="e">
        <f t="shared" si="4"/>
        <v>#N/A</v>
      </c>
      <c r="O6" s="1"/>
    </row>
    <row r="7" spans="1:17">
      <c r="G7">
        <v>4</v>
      </c>
      <c r="H7">
        <v>4</v>
      </c>
      <c r="I7">
        <v>1</v>
      </c>
      <c r="J7">
        <f t="shared" si="0"/>
        <v>4</v>
      </c>
      <c r="K7">
        <f t="shared" si="1"/>
        <v>1</v>
      </c>
      <c r="L7" t="e">
        <f t="shared" si="2"/>
        <v>#N/A</v>
      </c>
      <c r="M7" t="e">
        <f t="shared" si="3"/>
        <v>#N/A</v>
      </c>
      <c r="N7" s="1" t="e">
        <f t="shared" si="4"/>
        <v>#N/A</v>
      </c>
      <c r="O7" s="1"/>
    </row>
    <row r="8" spans="1:17">
      <c r="G8">
        <v>5</v>
      </c>
      <c r="H8">
        <v>5</v>
      </c>
      <c r="I8">
        <v>1</v>
      </c>
      <c r="J8">
        <f t="shared" si="0"/>
        <v>5</v>
      </c>
      <c r="K8">
        <f t="shared" si="1"/>
        <v>1</v>
      </c>
      <c r="L8" t="e">
        <f t="shared" si="2"/>
        <v>#N/A</v>
      </c>
      <c r="M8" t="e">
        <f t="shared" si="3"/>
        <v>#N/A</v>
      </c>
      <c r="N8" s="1" t="e">
        <f t="shared" si="4"/>
        <v>#N/A</v>
      </c>
      <c r="O8" s="1"/>
    </row>
    <row r="9" spans="1:17">
      <c r="G9">
        <v>6</v>
      </c>
      <c r="H9">
        <v>6</v>
      </c>
      <c r="I9">
        <v>1</v>
      </c>
      <c r="J9">
        <f t="shared" si="0"/>
        <v>6</v>
      </c>
      <c r="K9">
        <f t="shared" si="1"/>
        <v>1</v>
      </c>
      <c r="L9" t="e">
        <f t="shared" si="2"/>
        <v>#N/A</v>
      </c>
      <c r="M9" t="e">
        <f t="shared" si="3"/>
        <v>#N/A</v>
      </c>
      <c r="N9" s="1" t="e">
        <f t="shared" si="4"/>
        <v>#N/A</v>
      </c>
      <c r="O9" s="1"/>
    </row>
    <row r="10" spans="1:17">
      <c r="G10">
        <v>7</v>
      </c>
      <c r="H10">
        <v>7</v>
      </c>
      <c r="I10">
        <v>1</v>
      </c>
      <c r="J10">
        <f t="shared" si="0"/>
        <v>7</v>
      </c>
      <c r="K10">
        <f t="shared" si="1"/>
        <v>1</v>
      </c>
      <c r="L10" t="e">
        <f t="shared" si="2"/>
        <v>#N/A</v>
      </c>
      <c r="M10" t="e">
        <f t="shared" si="3"/>
        <v>#N/A</v>
      </c>
      <c r="N10" s="1" t="e">
        <f t="shared" si="4"/>
        <v>#N/A</v>
      </c>
      <c r="O10" s="1"/>
    </row>
    <row r="11" spans="1:17">
      <c r="G11">
        <v>8</v>
      </c>
      <c r="H11">
        <v>8</v>
      </c>
      <c r="I11">
        <v>1</v>
      </c>
      <c r="J11">
        <f t="shared" si="0"/>
        <v>8</v>
      </c>
      <c r="K11">
        <f t="shared" si="1"/>
        <v>1</v>
      </c>
      <c r="L11" t="e">
        <f t="shared" si="2"/>
        <v>#N/A</v>
      </c>
      <c r="M11" t="e">
        <f t="shared" si="3"/>
        <v>#N/A</v>
      </c>
      <c r="N11" s="1" t="e">
        <f t="shared" si="4"/>
        <v>#N/A</v>
      </c>
      <c r="O11" s="1"/>
    </row>
    <row r="12" spans="1:17">
      <c r="G12">
        <v>9</v>
      </c>
      <c r="H12">
        <v>9</v>
      </c>
      <c r="I12">
        <v>1</v>
      </c>
      <c r="J12">
        <f t="shared" si="0"/>
        <v>9</v>
      </c>
      <c r="K12">
        <f t="shared" si="1"/>
        <v>1</v>
      </c>
      <c r="L12" t="e">
        <f t="shared" si="2"/>
        <v>#N/A</v>
      </c>
      <c r="M12" t="e">
        <f t="shared" si="3"/>
        <v>#N/A</v>
      </c>
      <c r="N12" s="1" t="e">
        <f t="shared" si="4"/>
        <v>#N/A</v>
      </c>
      <c r="O12" s="1"/>
    </row>
    <row r="13" spans="1:17">
      <c r="G13">
        <v>10</v>
      </c>
      <c r="H13">
        <v>10</v>
      </c>
      <c r="I13">
        <v>1</v>
      </c>
      <c r="J13">
        <f t="shared" si="0"/>
        <v>10</v>
      </c>
      <c r="K13">
        <f t="shared" si="1"/>
        <v>1</v>
      </c>
      <c r="L13" t="e">
        <f t="shared" si="2"/>
        <v>#N/A</v>
      </c>
      <c r="M13" t="e">
        <f t="shared" si="3"/>
        <v>#N/A</v>
      </c>
      <c r="N13" s="1" t="e">
        <f t="shared" si="4"/>
        <v>#N/A</v>
      </c>
      <c r="O13" s="1"/>
    </row>
    <row r="14" spans="1:17">
      <c r="G14">
        <v>11</v>
      </c>
      <c r="H14">
        <f>H4</f>
        <v>1</v>
      </c>
      <c r="I14">
        <f>I4+1</f>
        <v>2</v>
      </c>
      <c r="J14">
        <f t="shared" si="0"/>
        <v>1</v>
      </c>
      <c r="K14">
        <f t="shared" si="1"/>
        <v>2</v>
      </c>
      <c r="L14" t="e">
        <f t="shared" si="2"/>
        <v>#N/A</v>
      </c>
      <c r="M14" t="e">
        <f t="shared" si="3"/>
        <v>#N/A</v>
      </c>
      <c r="N14" s="1" t="e">
        <f t="shared" si="4"/>
        <v>#N/A</v>
      </c>
      <c r="O14" s="1"/>
    </row>
    <row r="15" spans="1:17">
      <c r="G15">
        <v>12</v>
      </c>
      <c r="H15">
        <f t="shared" ref="H15:H78" si="5">H5</f>
        <v>2</v>
      </c>
      <c r="I15">
        <f t="shared" ref="I15:I78" si="6">I5+1</f>
        <v>2</v>
      </c>
      <c r="J15">
        <f t="shared" si="0"/>
        <v>2</v>
      </c>
      <c r="K15">
        <f t="shared" si="1"/>
        <v>2</v>
      </c>
      <c r="L15" t="e">
        <f t="shared" si="2"/>
        <v>#N/A</v>
      </c>
      <c r="M15" t="e">
        <f t="shared" si="3"/>
        <v>#N/A</v>
      </c>
      <c r="N15" s="1" t="e">
        <f t="shared" si="4"/>
        <v>#N/A</v>
      </c>
      <c r="O15" s="1"/>
    </row>
    <row r="16" spans="1:17">
      <c r="G16">
        <v>13</v>
      </c>
      <c r="H16">
        <f t="shared" si="5"/>
        <v>3</v>
      </c>
      <c r="I16">
        <f t="shared" si="6"/>
        <v>2</v>
      </c>
      <c r="J16">
        <f t="shared" si="0"/>
        <v>3</v>
      </c>
      <c r="K16">
        <f t="shared" si="1"/>
        <v>2</v>
      </c>
      <c r="L16" t="e">
        <f t="shared" si="2"/>
        <v>#N/A</v>
      </c>
      <c r="M16" t="e">
        <f t="shared" si="3"/>
        <v>#N/A</v>
      </c>
      <c r="N16" s="1" t="e">
        <f t="shared" si="4"/>
        <v>#N/A</v>
      </c>
      <c r="O16" s="1"/>
    </row>
    <row r="17" spans="7:15">
      <c r="G17">
        <v>14</v>
      </c>
      <c r="H17">
        <f t="shared" si="5"/>
        <v>4</v>
      </c>
      <c r="I17">
        <f t="shared" si="6"/>
        <v>2</v>
      </c>
      <c r="J17">
        <f t="shared" si="0"/>
        <v>4</v>
      </c>
      <c r="K17">
        <f t="shared" si="1"/>
        <v>2</v>
      </c>
      <c r="L17" t="e">
        <f t="shared" si="2"/>
        <v>#N/A</v>
      </c>
      <c r="M17" t="e">
        <f t="shared" si="3"/>
        <v>#N/A</v>
      </c>
      <c r="N17" s="1" t="e">
        <f t="shared" si="4"/>
        <v>#N/A</v>
      </c>
      <c r="O17" s="1"/>
    </row>
    <row r="18" spans="7:15">
      <c r="G18">
        <v>15</v>
      </c>
      <c r="H18">
        <f t="shared" si="5"/>
        <v>5</v>
      </c>
      <c r="I18">
        <f t="shared" si="6"/>
        <v>2</v>
      </c>
      <c r="J18">
        <f t="shared" si="0"/>
        <v>5</v>
      </c>
      <c r="K18">
        <f t="shared" si="1"/>
        <v>2</v>
      </c>
      <c r="L18" t="e">
        <f t="shared" si="2"/>
        <v>#N/A</v>
      </c>
      <c r="M18" t="e">
        <f t="shared" si="3"/>
        <v>#N/A</v>
      </c>
      <c r="N18" s="1" t="e">
        <f t="shared" si="4"/>
        <v>#N/A</v>
      </c>
      <c r="O18" s="1"/>
    </row>
    <row r="19" spans="7:15">
      <c r="G19">
        <v>16</v>
      </c>
      <c r="H19">
        <f t="shared" si="5"/>
        <v>6</v>
      </c>
      <c r="I19">
        <f t="shared" si="6"/>
        <v>2</v>
      </c>
      <c r="J19">
        <f t="shared" si="0"/>
        <v>6</v>
      </c>
      <c r="K19">
        <f t="shared" si="1"/>
        <v>2</v>
      </c>
      <c r="L19" t="e">
        <f t="shared" si="2"/>
        <v>#N/A</v>
      </c>
      <c r="M19" t="e">
        <f t="shared" si="3"/>
        <v>#N/A</v>
      </c>
      <c r="N19" s="1" t="e">
        <f t="shared" si="4"/>
        <v>#N/A</v>
      </c>
      <c r="O19" s="1"/>
    </row>
    <row r="20" spans="7:15">
      <c r="G20">
        <v>17</v>
      </c>
      <c r="H20">
        <f t="shared" si="5"/>
        <v>7</v>
      </c>
      <c r="I20">
        <f t="shared" si="6"/>
        <v>2</v>
      </c>
      <c r="J20">
        <f t="shared" si="0"/>
        <v>7</v>
      </c>
      <c r="K20">
        <f t="shared" si="1"/>
        <v>2</v>
      </c>
      <c r="L20" t="e">
        <f t="shared" si="2"/>
        <v>#N/A</v>
      </c>
      <c r="M20" t="e">
        <f t="shared" si="3"/>
        <v>#N/A</v>
      </c>
      <c r="N20" s="1" t="e">
        <f t="shared" si="4"/>
        <v>#N/A</v>
      </c>
      <c r="O20" s="1"/>
    </row>
    <row r="21" spans="7:15">
      <c r="G21">
        <v>18</v>
      </c>
      <c r="H21">
        <f t="shared" si="5"/>
        <v>8</v>
      </c>
      <c r="I21">
        <f t="shared" si="6"/>
        <v>2</v>
      </c>
      <c r="J21">
        <f t="shared" si="0"/>
        <v>8</v>
      </c>
      <c r="K21">
        <f t="shared" si="1"/>
        <v>2</v>
      </c>
      <c r="L21" t="e">
        <f t="shared" si="2"/>
        <v>#N/A</v>
      </c>
      <c r="M21" t="e">
        <f t="shared" si="3"/>
        <v>#N/A</v>
      </c>
      <c r="N21" s="1" t="e">
        <f t="shared" si="4"/>
        <v>#N/A</v>
      </c>
      <c r="O21" s="1"/>
    </row>
    <row r="22" spans="7:15">
      <c r="G22">
        <v>19</v>
      </c>
      <c r="H22">
        <f t="shared" si="5"/>
        <v>9</v>
      </c>
      <c r="I22">
        <f t="shared" si="6"/>
        <v>2</v>
      </c>
      <c r="J22">
        <f t="shared" si="0"/>
        <v>9</v>
      </c>
      <c r="K22">
        <f t="shared" si="1"/>
        <v>2</v>
      </c>
      <c r="L22" t="e">
        <f t="shared" si="2"/>
        <v>#N/A</v>
      </c>
      <c r="M22" t="e">
        <f t="shared" si="3"/>
        <v>#N/A</v>
      </c>
      <c r="N22" s="1" t="e">
        <f t="shared" si="4"/>
        <v>#N/A</v>
      </c>
      <c r="O22" s="1"/>
    </row>
    <row r="23" spans="7:15">
      <c r="G23">
        <v>20</v>
      </c>
      <c r="H23">
        <f t="shared" si="5"/>
        <v>10</v>
      </c>
      <c r="I23">
        <f t="shared" si="6"/>
        <v>2</v>
      </c>
      <c r="J23">
        <f t="shared" si="0"/>
        <v>10</v>
      </c>
      <c r="K23">
        <f t="shared" si="1"/>
        <v>2</v>
      </c>
      <c r="L23" t="e">
        <f t="shared" si="2"/>
        <v>#N/A</v>
      </c>
      <c r="M23" t="e">
        <f t="shared" si="3"/>
        <v>#N/A</v>
      </c>
      <c r="N23" s="1" t="e">
        <f t="shared" si="4"/>
        <v>#N/A</v>
      </c>
      <c r="O23" s="1"/>
    </row>
    <row r="24" spans="7:15">
      <c r="G24">
        <v>21</v>
      </c>
      <c r="H24">
        <f t="shared" si="5"/>
        <v>1</v>
      </c>
      <c r="I24">
        <f t="shared" si="6"/>
        <v>3</v>
      </c>
      <c r="J24">
        <f t="shared" si="0"/>
        <v>1</v>
      </c>
      <c r="K24">
        <f t="shared" si="1"/>
        <v>3</v>
      </c>
      <c r="L24" t="e">
        <f t="shared" si="2"/>
        <v>#N/A</v>
      </c>
      <c r="M24" t="e">
        <f t="shared" si="3"/>
        <v>#N/A</v>
      </c>
      <c r="N24" s="1" t="e">
        <f t="shared" si="4"/>
        <v>#N/A</v>
      </c>
      <c r="O24" s="1"/>
    </row>
    <row r="25" spans="7:15">
      <c r="G25">
        <v>22</v>
      </c>
      <c r="H25">
        <f t="shared" si="5"/>
        <v>2</v>
      </c>
      <c r="I25">
        <f t="shared" si="6"/>
        <v>3</v>
      </c>
      <c r="J25">
        <f t="shared" si="0"/>
        <v>2</v>
      </c>
      <c r="K25">
        <f t="shared" si="1"/>
        <v>3</v>
      </c>
      <c r="L25" t="e">
        <f t="shared" si="2"/>
        <v>#N/A</v>
      </c>
      <c r="M25" t="e">
        <f t="shared" si="3"/>
        <v>#N/A</v>
      </c>
      <c r="N25" s="1" t="e">
        <f t="shared" si="4"/>
        <v>#N/A</v>
      </c>
      <c r="O25" s="1"/>
    </row>
    <row r="26" spans="7:15">
      <c r="G26">
        <v>23</v>
      </c>
      <c r="H26">
        <f t="shared" si="5"/>
        <v>3</v>
      </c>
      <c r="I26">
        <f t="shared" si="6"/>
        <v>3</v>
      </c>
      <c r="J26">
        <f t="shared" si="0"/>
        <v>3</v>
      </c>
      <c r="K26">
        <f t="shared" si="1"/>
        <v>3</v>
      </c>
      <c r="L26" t="e">
        <f t="shared" si="2"/>
        <v>#N/A</v>
      </c>
      <c r="M26" t="e">
        <f t="shared" si="3"/>
        <v>#N/A</v>
      </c>
      <c r="N26" s="1" t="e">
        <f t="shared" si="4"/>
        <v>#N/A</v>
      </c>
      <c r="O26" s="1"/>
    </row>
    <row r="27" spans="7:15">
      <c r="G27">
        <v>24</v>
      </c>
      <c r="H27">
        <f t="shared" si="5"/>
        <v>4</v>
      </c>
      <c r="I27">
        <f t="shared" si="6"/>
        <v>3</v>
      </c>
      <c r="J27">
        <f t="shared" si="0"/>
        <v>4</v>
      </c>
      <c r="K27">
        <f t="shared" si="1"/>
        <v>3</v>
      </c>
      <c r="L27" t="e">
        <f t="shared" si="2"/>
        <v>#N/A</v>
      </c>
      <c r="M27" t="e">
        <f t="shared" si="3"/>
        <v>#N/A</v>
      </c>
      <c r="N27" s="1" t="e">
        <f t="shared" si="4"/>
        <v>#N/A</v>
      </c>
      <c r="O27" s="1"/>
    </row>
    <row r="28" spans="7:15">
      <c r="G28">
        <v>25</v>
      </c>
      <c r="H28">
        <f t="shared" si="5"/>
        <v>5</v>
      </c>
      <c r="I28">
        <f t="shared" si="6"/>
        <v>3</v>
      </c>
      <c r="J28">
        <f t="shared" si="0"/>
        <v>5</v>
      </c>
      <c r="K28">
        <f t="shared" si="1"/>
        <v>3</v>
      </c>
      <c r="L28" t="e">
        <f t="shared" si="2"/>
        <v>#N/A</v>
      </c>
      <c r="M28" t="e">
        <f t="shared" si="3"/>
        <v>#N/A</v>
      </c>
      <c r="N28" s="1" t="e">
        <f t="shared" si="4"/>
        <v>#N/A</v>
      </c>
      <c r="O28" s="1"/>
    </row>
    <row r="29" spans="7:15">
      <c r="G29">
        <v>26</v>
      </c>
      <c r="H29">
        <f t="shared" si="5"/>
        <v>6</v>
      </c>
      <c r="I29">
        <f t="shared" si="6"/>
        <v>3</v>
      </c>
      <c r="J29">
        <f t="shared" si="0"/>
        <v>6</v>
      </c>
      <c r="K29">
        <f t="shared" si="1"/>
        <v>3</v>
      </c>
      <c r="L29" t="e">
        <f t="shared" si="2"/>
        <v>#N/A</v>
      </c>
      <c r="M29" t="e">
        <f t="shared" si="3"/>
        <v>#N/A</v>
      </c>
      <c r="N29" s="1" t="e">
        <f t="shared" si="4"/>
        <v>#N/A</v>
      </c>
      <c r="O29" s="1"/>
    </row>
    <row r="30" spans="7:15">
      <c r="G30">
        <v>27</v>
      </c>
      <c r="H30">
        <f t="shared" si="5"/>
        <v>7</v>
      </c>
      <c r="I30">
        <f t="shared" si="6"/>
        <v>3</v>
      </c>
      <c r="J30">
        <f t="shared" si="0"/>
        <v>7</v>
      </c>
      <c r="K30">
        <f t="shared" si="1"/>
        <v>3</v>
      </c>
      <c r="L30" t="e">
        <f t="shared" si="2"/>
        <v>#N/A</v>
      </c>
      <c r="M30" t="e">
        <f t="shared" si="3"/>
        <v>#N/A</v>
      </c>
      <c r="N30" s="1" t="e">
        <f t="shared" si="4"/>
        <v>#N/A</v>
      </c>
      <c r="O30" s="1"/>
    </row>
    <row r="31" spans="7:15">
      <c r="G31">
        <v>28</v>
      </c>
      <c r="H31">
        <f t="shared" si="5"/>
        <v>8</v>
      </c>
      <c r="I31">
        <f t="shared" si="6"/>
        <v>3</v>
      </c>
      <c r="J31">
        <f t="shared" si="0"/>
        <v>8</v>
      </c>
      <c r="K31">
        <f t="shared" si="1"/>
        <v>3</v>
      </c>
      <c r="L31" t="e">
        <f t="shared" si="2"/>
        <v>#N/A</v>
      </c>
      <c r="M31" t="e">
        <f t="shared" si="3"/>
        <v>#N/A</v>
      </c>
      <c r="N31" s="1" t="e">
        <f t="shared" si="4"/>
        <v>#N/A</v>
      </c>
      <c r="O31" s="1"/>
    </row>
    <row r="32" spans="7:15">
      <c r="G32">
        <v>29</v>
      </c>
      <c r="H32">
        <f t="shared" si="5"/>
        <v>9</v>
      </c>
      <c r="I32">
        <f t="shared" si="6"/>
        <v>3</v>
      </c>
      <c r="J32">
        <f t="shared" si="0"/>
        <v>9</v>
      </c>
      <c r="K32">
        <f t="shared" si="1"/>
        <v>3</v>
      </c>
      <c r="L32" t="e">
        <f t="shared" si="2"/>
        <v>#N/A</v>
      </c>
      <c r="M32" t="e">
        <f t="shared" si="3"/>
        <v>#N/A</v>
      </c>
      <c r="N32" s="1" t="e">
        <f t="shared" si="4"/>
        <v>#N/A</v>
      </c>
      <c r="O32" s="1"/>
    </row>
    <row r="33" spans="7:15">
      <c r="G33">
        <v>30</v>
      </c>
      <c r="H33">
        <f t="shared" si="5"/>
        <v>10</v>
      </c>
      <c r="I33">
        <f t="shared" si="6"/>
        <v>3</v>
      </c>
      <c r="J33">
        <f t="shared" si="0"/>
        <v>10</v>
      </c>
      <c r="K33">
        <f t="shared" si="1"/>
        <v>3</v>
      </c>
      <c r="L33" t="e">
        <f t="shared" si="2"/>
        <v>#N/A</v>
      </c>
      <c r="M33" t="e">
        <f t="shared" si="3"/>
        <v>#N/A</v>
      </c>
      <c r="N33" s="1" t="e">
        <f t="shared" si="4"/>
        <v>#N/A</v>
      </c>
      <c r="O33" s="1"/>
    </row>
    <row r="34" spans="7:15">
      <c r="G34">
        <v>31</v>
      </c>
      <c r="H34">
        <f t="shared" si="5"/>
        <v>1</v>
      </c>
      <c r="I34">
        <f t="shared" si="6"/>
        <v>4</v>
      </c>
      <c r="J34">
        <f t="shared" si="0"/>
        <v>1</v>
      </c>
      <c r="K34">
        <f t="shared" si="1"/>
        <v>4</v>
      </c>
      <c r="L34" t="e">
        <f t="shared" si="2"/>
        <v>#N/A</v>
      </c>
      <c r="M34" t="e">
        <f t="shared" si="3"/>
        <v>#N/A</v>
      </c>
      <c r="N34" s="1" t="e">
        <f t="shared" si="4"/>
        <v>#N/A</v>
      </c>
      <c r="O34" s="1"/>
    </row>
    <row r="35" spans="7:15">
      <c r="G35">
        <v>32</v>
      </c>
      <c r="H35">
        <f t="shared" si="5"/>
        <v>2</v>
      </c>
      <c r="I35">
        <f t="shared" si="6"/>
        <v>4</v>
      </c>
      <c r="J35">
        <f t="shared" si="0"/>
        <v>2</v>
      </c>
      <c r="K35">
        <f t="shared" si="1"/>
        <v>4</v>
      </c>
      <c r="L35" t="e">
        <f t="shared" si="2"/>
        <v>#N/A</v>
      </c>
      <c r="M35" t="e">
        <f t="shared" si="3"/>
        <v>#N/A</v>
      </c>
      <c r="N35" s="1" t="e">
        <f t="shared" si="4"/>
        <v>#N/A</v>
      </c>
      <c r="O35" s="1"/>
    </row>
    <row r="36" spans="7:15">
      <c r="G36">
        <v>33</v>
      </c>
      <c r="H36">
        <f t="shared" si="5"/>
        <v>3</v>
      </c>
      <c r="I36">
        <f t="shared" si="6"/>
        <v>4</v>
      </c>
      <c r="J36">
        <f t="shared" ref="J36:J67" si="7">IF($G36&lt;=$Q$3,H36,NA())</f>
        <v>3</v>
      </c>
      <c r="K36">
        <f t="shared" ref="K36:K67" si="8">IF($G36&lt;=$Q$3,I36,NA())</f>
        <v>4</v>
      </c>
      <c r="L36" t="e">
        <f t="shared" ref="L36:L67" si="9">IF($G36=$Q$4,H36,NA())</f>
        <v>#N/A</v>
      </c>
      <c r="M36" t="e">
        <f t="shared" ref="M36:M67" si="10">IF($G36=$Q$4,I36,NA())</f>
        <v>#N/A</v>
      </c>
      <c r="N36" s="1" t="e">
        <f t="shared" ref="N36:N67" si="11">IF(NOT(ISERROR(M36)),$Q$2,NA())</f>
        <v>#N/A</v>
      </c>
      <c r="O36" s="1"/>
    </row>
    <row r="37" spans="7:15">
      <c r="G37">
        <v>34</v>
      </c>
      <c r="H37">
        <f t="shared" si="5"/>
        <v>4</v>
      </c>
      <c r="I37">
        <f t="shared" si="6"/>
        <v>4</v>
      </c>
      <c r="J37">
        <f t="shared" si="7"/>
        <v>4</v>
      </c>
      <c r="K37">
        <f t="shared" si="8"/>
        <v>4</v>
      </c>
      <c r="L37" t="e">
        <f t="shared" si="9"/>
        <v>#N/A</v>
      </c>
      <c r="M37" t="e">
        <f t="shared" si="10"/>
        <v>#N/A</v>
      </c>
      <c r="N37" s="1" t="e">
        <f t="shared" si="11"/>
        <v>#N/A</v>
      </c>
      <c r="O37" s="1"/>
    </row>
    <row r="38" spans="7:15">
      <c r="G38">
        <v>35</v>
      </c>
      <c r="H38">
        <f t="shared" si="5"/>
        <v>5</v>
      </c>
      <c r="I38">
        <f t="shared" si="6"/>
        <v>4</v>
      </c>
      <c r="J38">
        <f t="shared" si="7"/>
        <v>5</v>
      </c>
      <c r="K38">
        <f t="shared" si="8"/>
        <v>4</v>
      </c>
      <c r="L38" t="e">
        <f t="shared" si="9"/>
        <v>#N/A</v>
      </c>
      <c r="M38" t="e">
        <f t="shared" si="10"/>
        <v>#N/A</v>
      </c>
      <c r="N38" s="1" t="e">
        <f t="shared" si="11"/>
        <v>#N/A</v>
      </c>
      <c r="O38" s="1"/>
    </row>
    <row r="39" spans="7:15">
      <c r="G39">
        <v>36</v>
      </c>
      <c r="H39">
        <f t="shared" si="5"/>
        <v>6</v>
      </c>
      <c r="I39">
        <f t="shared" si="6"/>
        <v>4</v>
      </c>
      <c r="J39">
        <f t="shared" si="7"/>
        <v>6</v>
      </c>
      <c r="K39">
        <f t="shared" si="8"/>
        <v>4</v>
      </c>
      <c r="L39" t="e">
        <f t="shared" si="9"/>
        <v>#N/A</v>
      </c>
      <c r="M39" t="e">
        <f t="shared" si="10"/>
        <v>#N/A</v>
      </c>
      <c r="N39" s="1" t="e">
        <f t="shared" si="11"/>
        <v>#N/A</v>
      </c>
      <c r="O39" s="1"/>
    </row>
    <row r="40" spans="7:15">
      <c r="G40">
        <v>37</v>
      </c>
      <c r="H40">
        <f t="shared" si="5"/>
        <v>7</v>
      </c>
      <c r="I40">
        <f t="shared" si="6"/>
        <v>4</v>
      </c>
      <c r="J40">
        <f t="shared" si="7"/>
        <v>7</v>
      </c>
      <c r="K40">
        <f t="shared" si="8"/>
        <v>4</v>
      </c>
      <c r="L40" t="e">
        <f t="shared" si="9"/>
        <v>#N/A</v>
      </c>
      <c r="M40" t="e">
        <f t="shared" si="10"/>
        <v>#N/A</v>
      </c>
      <c r="N40" s="1" t="e">
        <f t="shared" si="11"/>
        <v>#N/A</v>
      </c>
      <c r="O40" s="1"/>
    </row>
    <row r="41" spans="7:15">
      <c r="G41">
        <v>38</v>
      </c>
      <c r="H41">
        <f t="shared" si="5"/>
        <v>8</v>
      </c>
      <c r="I41">
        <f t="shared" si="6"/>
        <v>4</v>
      </c>
      <c r="J41">
        <f t="shared" si="7"/>
        <v>8</v>
      </c>
      <c r="K41">
        <f t="shared" si="8"/>
        <v>4</v>
      </c>
      <c r="L41" t="e">
        <f t="shared" si="9"/>
        <v>#N/A</v>
      </c>
      <c r="M41" t="e">
        <f t="shared" si="10"/>
        <v>#N/A</v>
      </c>
      <c r="N41" s="1" t="e">
        <f t="shared" si="11"/>
        <v>#N/A</v>
      </c>
      <c r="O41" s="1"/>
    </row>
    <row r="42" spans="7:15">
      <c r="G42">
        <v>39</v>
      </c>
      <c r="H42">
        <f t="shared" si="5"/>
        <v>9</v>
      </c>
      <c r="I42">
        <f t="shared" si="6"/>
        <v>4</v>
      </c>
      <c r="J42">
        <f t="shared" si="7"/>
        <v>9</v>
      </c>
      <c r="K42">
        <f t="shared" si="8"/>
        <v>4</v>
      </c>
      <c r="L42" t="e">
        <f t="shared" si="9"/>
        <v>#N/A</v>
      </c>
      <c r="M42" t="e">
        <f t="shared" si="10"/>
        <v>#N/A</v>
      </c>
      <c r="N42" s="1" t="e">
        <f t="shared" si="11"/>
        <v>#N/A</v>
      </c>
      <c r="O42" s="1"/>
    </row>
    <row r="43" spans="7:15">
      <c r="G43">
        <v>40</v>
      </c>
      <c r="H43">
        <f t="shared" si="5"/>
        <v>10</v>
      </c>
      <c r="I43">
        <f t="shared" si="6"/>
        <v>4</v>
      </c>
      <c r="J43">
        <f t="shared" si="7"/>
        <v>10</v>
      </c>
      <c r="K43">
        <f t="shared" si="8"/>
        <v>4</v>
      </c>
      <c r="L43" t="e">
        <f t="shared" si="9"/>
        <v>#N/A</v>
      </c>
      <c r="M43" t="e">
        <f t="shared" si="10"/>
        <v>#N/A</v>
      </c>
      <c r="N43" s="1" t="e">
        <f t="shared" si="11"/>
        <v>#N/A</v>
      </c>
      <c r="O43" s="1"/>
    </row>
    <row r="44" spans="7:15">
      <c r="G44">
        <v>41</v>
      </c>
      <c r="H44">
        <f t="shared" si="5"/>
        <v>1</v>
      </c>
      <c r="I44">
        <f t="shared" si="6"/>
        <v>5</v>
      </c>
      <c r="J44">
        <f t="shared" si="7"/>
        <v>1</v>
      </c>
      <c r="K44">
        <f t="shared" si="8"/>
        <v>5</v>
      </c>
      <c r="L44" t="e">
        <f t="shared" si="9"/>
        <v>#N/A</v>
      </c>
      <c r="M44" t="e">
        <f t="shared" si="10"/>
        <v>#N/A</v>
      </c>
      <c r="N44" s="1" t="e">
        <f t="shared" si="11"/>
        <v>#N/A</v>
      </c>
      <c r="O44" s="1"/>
    </row>
    <row r="45" spans="7:15">
      <c r="G45">
        <v>42</v>
      </c>
      <c r="H45">
        <f t="shared" si="5"/>
        <v>2</v>
      </c>
      <c r="I45">
        <f t="shared" si="6"/>
        <v>5</v>
      </c>
      <c r="J45">
        <f t="shared" si="7"/>
        <v>2</v>
      </c>
      <c r="K45">
        <f t="shared" si="8"/>
        <v>5</v>
      </c>
      <c r="L45" t="e">
        <f t="shared" si="9"/>
        <v>#N/A</v>
      </c>
      <c r="M45" t="e">
        <f t="shared" si="10"/>
        <v>#N/A</v>
      </c>
      <c r="N45" s="1" t="e">
        <f t="shared" si="11"/>
        <v>#N/A</v>
      </c>
      <c r="O45" s="1"/>
    </row>
    <row r="46" spans="7:15">
      <c r="G46">
        <v>43</v>
      </c>
      <c r="H46">
        <f t="shared" si="5"/>
        <v>3</v>
      </c>
      <c r="I46">
        <f t="shared" si="6"/>
        <v>5</v>
      </c>
      <c r="J46">
        <f t="shared" si="7"/>
        <v>3</v>
      </c>
      <c r="K46">
        <f t="shared" si="8"/>
        <v>5</v>
      </c>
      <c r="L46" t="e">
        <f t="shared" si="9"/>
        <v>#N/A</v>
      </c>
      <c r="M46" t="e">
        <f t="shared" si="10"/>
        <v>#N/A</v>
      </c>
      <c r="N46" s="1" t="e">
        <f t="shared" si="11"/>
        <v>#N/A</v>
      </c>
      <c r="O46" s="1"/>
    </row>
    <row r="47" spans="7:15">
      <c r="G47">
        <v>44</v>
      </c>
      <c r="H47">
        <f t="shared" si="5"/>
        <v>4</v>
      </c>
      <c r="I47">
        <f t="shared" si="6"/>
        <v>5</v>
      </c>
      <c r="J47">
        <f t="shared" si="7"/>
        <v>4</v>
      </c>
      <c r="K47">
        <f t="shared" si="8"/>
        <v>5</v>
      </c>
      <c r="L47" t="e">
        <f t="shared" si="9"/>
        <v>#N/A</v>
      </c>
      <c r="M47" t="e">
        <f t="shared" si="10"/>
        <v>#N/A</v>
      </c>
      <c r="N47" s="1" t="e">
        <f t="shared" si="11"/>
        <v>#N/A</v>
      </c>
      <c r="O47" s="1"/>
    </row>
    <row r="48" spans="7:15">
      <c r="G48">
        <v>45</v>
      </c>
      <c r="H48">
        <f t="shared" si="5"/>
        <v>5</v>
      </c>
      <c r="I48">
        <f t="shared" si="6"/>
        <v>5</v>
      </c>
      <c r="J48">
        <f t="shared" si="7"/>
        <v>5</v>
      </c>
      <c r="K48">
        <f t="shared" si="8"/>
        <v>5</v>
      </c>
      <c r="L48" t="e">
        <f t="shared" si="9"/>
        <v>#N/A</v>
      </c>
      <c r="M48" t="e">
        <f t="shared" si="10"/>
        <v>#N/A</v>
      </c>
      <c r="N48" s="1" t="e">
        <f t="shared" si="11"/>
        <v>#N/A</v>
      </c>
      <c r="O48" s="1"/>
    </row>
    <row r="49" spans="7:15">
      <c r="G49">
        <v>46</v>
      </c>
      <c r="H49">
        <f t="shared" si="5"/>
        <v>6</v>
      </c>
      <c r="I49">
        <f t="shared" si="6"/>
        <v>5</v>
      </c>
      <c r="J49">
        <f t="shared" si="7"/>
        <v>6</v>
      </c>
      <c r="K49">
        <f t="shared" si="8"/>
        <v>5</v>
      </c>
      <c r="L49" t="e">
        <f t="shared" si="9"/>
        <v>#N/A</v>
      </c>
      <c r="M49" t="e">
        <f t="shared" si="10"/>
        <v>#N/A</v>
      </c>
      <c r="N49" s="1" t="e">
        <f t="shared" si="11"/>
        <v>#N/A</v>
      </c>
      <c r="O49" s="1"/>
    </row>
    <row r="50" spans="7:15">
      <c r="G50">
        <v>47</v>
      </c>
      <c r="H50">
        <f t="shared" si="5"/>
        <v>7</v>
      </c>
      <c r="I50">
        <f t="shared" si="6"/>
        <v>5</v>
      </c>
      <c r="J50">
        <f t="shared" si="7"/>
        <v>7</v>
      </c>
      <c r="K50">
        <f t="shared" si="8"/>
        <v>5</v>
      </c>
      <c r="L50" t="e">
        <f t="shared" si="9"/>
        <v>#N/A</v>
      </c>
      <c r="M50" t="e">
        <f t="shared" si="10"/>
        <v>#N/A</v>
      </c>
      <c r="N50" s="1" t="e">
        <f t="shared" si="11"/>
        <v>#N/A</v>
      </c>
      <c r="O50" s="1"/>
    </row>
    <row r="51" spans="7:15">
      <c r="G51">
        <v>48</v>
      </c>
      <c r="H51">
        <f t="shared" si="5"/>
        <v>8</v>
      </c>
      <c r="I51">
        <f t="shared" si="6"/>
        <v>5</v>
      </c>
      <c r="J51">
        <f t="shared" si="7"/>
        <v>8</v>
      </c>
      <c r="K51">
        <f t="shared" si="8"/>
        <v>5</v>
      </c>
      <c r="L51" t="e">
        <f t="shared" si="9"/>
        <v>#N/A</v>
      </c>
      <c r="M51" t="e">
        <f t="shared" si="10"/>
        <v>#N/A</v>
      </c>
      <c r="N51" s="1" t="e">
        <f t="shared" si="11"/>
        <v>#N/A</v>
      </c>
      <c r="O51" s="1"/>
    </row>
    <row r="52" spans="7:15">
      <c r="G52">
        <v>49</v>
      </c>
      <c r="H52">
        <f t="shared" si="5"/>
        <v>9</v>
      </c>
      <c r="I52">
        <f t="shared" si="6"/>
        <v>5</v>
      </c>
      <c r="J52">
        <f t="shared" si="7"/>
        <v>9</v>
      </c>
      <c r="K52">
        <f t="shared" si="8"/>
        <v>5</v>
      </c>
      <c r="L52" t="e">
        <f t="shared" si="9"/>
        <v>#N/A</v>
      </c>
      <c r="M52" t="e">
        <f t="shared" si="10"/>
        <v>#N/A</v>
      </c>
      <c r="N52" s="1" t="e">
        <f t="shared" si="11"/>
        <v>#N/A</v>
      </c>
      <c r="O52" s="1"/>
    </row>
    <row r="53" spans="7:15">
      <c r="G53">
        <v>50</v>
      </c>
      <c r="H53">
        <f t="shared" si="5"/>
        <v>10</v>
      </c>
      <c r="I53">
        <f t="shared" si="6"/>
        <v>5</v>
      </c>
      <c r="J53">
        <f t="shared" si="7"/>
        <v>10</v>
      </c>
      <c r="K53">
        <f t="shared" si="8"/>
        <v>5</v>
      </c>
      <c r="L53" t="e">
        <f t="shared" si="9"/>
        <v>#N/A</v>
      </c>
      <c r="M53" t="e">
        <f t="shared" si="10"/>
        <v>#N/A</v>
      </c>
      <c r="N53" s="1" t="e">
        <f t="shared" si="11"/>
        <v>#N/A</v>
      </c>
      <c r="O53" s="1"/>
    </row>
    <row r="54" spans="7:15">
      <c r="G54">
        <v>51</v>
      </c>
      <c r="H54">
        <f t="shared" si="5"/>
        <v>1</v>
      </c>
      <c r="I54">
        <f t="shared" si="6"/>
        <v>6</v>
      </c>
      <c r="J54">
        <f t="shared" si="7"/>
        <v>1</v>
      </c>
      <c r="K54">
        <f t="shared" si="8"/>
        <v>6</v>
      </c>
      <c r="L54" t="e">
        <f t="shared" si="9"/>
        <v>#N/A</v>
      </c>
      <c r="M54" t="e">
        <f t="shared" si="10"/>
        <v>#N/A</v>
      </c>
      <c r="N54" s="1" t="e">
        <f t="shared" si="11"/>
        <v>#N/A</v>
      </c>
      <c r="O54" s="1"/>
    </row>
    <row r="55" spans="7:15">
      <c r="G55">
        <v>52</v>
      </c>
      <c r="H55">
        <f t="shared" si="5"/>
        <v>2</v>
      </c>
      <c r="I55">
        <f t="shared" si="6"/>
        <v>6</v>
      </c>
      <c r="J55">
        <f t="shared" si="7"/>
        <v>2</v>
      </c>
      <c r="K55">
        <f t="shared" si="8"/>
        <v>6</v>
      </c>
      <c r="L55" t="e">
        <f t="shared" si="9"/>
        <v>#N/A</v>
      </c>
      <c r="M55" t="e">
        <f t="shared" si="10"/>
        <v>#N/A</v>
      </c>
      <c r="N55" s="1" t="e">
        <f t="shared" si="11"/>
        <v>#N/A</v>
      </c>
      <c r="O55" s="1"/>
    </row>
    <row r="56" spans="7:15">
      <c r="G56">
        <v>53</v>
      </c>
      <c r="H56">
        <f t="shared" si="5"/>
        <v>3</v>
      </c>
      <c r="I56">
        <f t="shared" si="6"/>
        <v>6</v>
      </c>
      <c r="J56">
        <f t="shared" si="7"/>
        <v>3</v>
      </c>
      <c r="K56">
        <f t="shared" si="8"/>
        <v>6</v>
      </c>
      <c r="L56" t="e">
        <f t="shared" si="9"/>
        <v>#N/A</v>
      </c>
      <c r="M56" t="e">
        <f t="shared" si="10"/>
        <v>#N/A</v>
      </c>
      <c r="N56" s="1" t="e">
        <f t="shared" si="11"/>
        <v>#N/A</v>
      </c>
      <c r="O56" s="1"/>
    </row>
    <row r="57" spans="7:15">
      <c r="G57">
        <v>54</v>
      </c>
      <c r="H57">
        <f t="shared" si="5"/>
        <v>4</v>
      </c>
      <c r="I57">
        <f t="shared" si="6"/>
        <v>6</v>
      </c>
      <c r="J57">
        <f t="shared" si="7"/>
        <v>4</v>
      </c>
      <c r="K57">
        <f t="shared" si="8"/>
        <v>6</v>
      </c>
      <c r="L57" t="e">
        <f t="shared" si="9"/>
        <v>#N/A</v>
      </c>
      <c r="M57" t="e">
        <f t="shared" si="10"/>
        <v>#N/A</v>
      </c>
      <c r="N57" s="1" t="e">
        <f t="shared" si="11"/>
        <v>#N/A</v>
      </c>
      <c r="O57" s="1"/>
    </row>
    <row r="58" spans="7:15">
      <c r="G58">
        <v>55</v>
      </c>
      <c r="H58">
        <f t="shared" si="5"/>
        <v>5</v>
      </c>
      <c r="I58">
        <f t="shared" si="6"/>
        <v>6</v>
      </c>
      <c r="J58">
        <f t="shared" si="7"/>
        <v>5</v>
      </c>
      <c r="K58">
        <f t="shared" si="8"/>
        <v>6</v>
      </c>
      <c r="L58" t="e">
        <f t="shared" si="9"/>
        <v>#N/A</v>
      </c>
      <c r="M58" t="e">
        <f t="shared" si="10"/>
        <v>#N/A</v>
      </c>
      <c r="N58" s="1" t="e">
        <f t="shared" si="11"/>
        <v>#N/A</v>
      </c>
      <c r="O58" s="1"/>
    </row>
    <row r="59" spans="7:15">
      <c r="G59">
        <v>56</v>
      </c>
      <c r="H59">
        <f t="shared" si="5"/>
        <v>6</v>
      </c>
      <c r="I59">
        <f t="shared" si="6"/>
        <v>6</v>
      </c>
      <c r="J59">
        <f t="shared" si="7"/>
        <v>6</v>
      </c>
      <c r="K59">
        <f t="shared" si="8"/>
        <v>6</v>
      </c>
      <c r="L59" t="e">
        <f t="shared" si="9"/>
        <v>#N/A</v>
      </c>
      <c r="M59" t="e">
        <f t="shared" si="10"/>
        <v>#N/A</v>
      </c>
      <c r="N59" s="1" t="e">
        <f t="shared" si="11"/>
        <v>#N/A</v>
      </c>
      <c r="O59" s="1"/>
    </row>
    <row r="60" spans="7:15">
      <c r="G60">
        <v>57</v>
      </c>
      <c r="H60">
        <f t="shared" si="5"/>
        <v>7</v>
      </c>
      <c r="I60">
        <f t="shared" si="6"/>
        <v>6</v>
      </c>
      <c r="J60">
        <f t="shared" si="7"/>
        <v>7</v>
      </c>
      <c r="K60">
        <f t="shared" si="8"/>
        <v>6</v>
      </c>
      <c r="L60" t="e">
        <f t="shared" si="9"/>
        <v>#N/A</v>
      </c>
      <c r="M60" t="e">
        <f t="shared" si="10"/>
        <v>#N/A</v>
      </c>
      <c r="N60" s="1" t="e">
        <f t="shared" si="11"/>
        <v>#N/A</v>
      </c>
      <c r="O60" s="1"/>
    </row>
    <row r="61" spans="7:15">
      <c r="G61">
        <v>58</v>
      </c>
      <c r="H61">
        <f t="shared" si="5"/>
        <v>8</v>
      </c>
      <c r="I61">
        <f t="shared" si="6"/>
        <v>6</v>
      </c>
      <c r="J61">
        <f t="shared" si="7"/>
        <v>8</v>
      </c>
      <c r="K61">
        <f t="shared" si="8"/>
        <v>6</v>
      </c>
      <c r="L61" t="e">
        <f t="shared" si="9"/>
        <v>#N/A</v>
      </c>
      <c r="M61" t="e">
        <f t="shared" si="10"/>
        <v>#N/A</v>
      </c>
      <c r="N61" s="1" t="e">
        <f t="shared" si="11"/>
        <v>#N/A</v>
      </c>
      <c r="O61" s="1"/>
    </row>
    <row r="62" spans="7:15">
      <c r="G62">
        <v>59</v>
      </c>
      <c r="H62">
        <f t="shared" si="5"/>
        <v>9</v>
      </c>
      <c r="I62">
        <f t="shared" si="6"/>
        <v>6</v>
      </c>
      <c r="J62">
        <f t="shared" si="7"/>
        <v>9</v>
      </c>
      <c r="K62">
        <f t="shared" si="8"/>
        <v>6</v>
      </c>
      <c r="L62" t="e">
        <f t="shared" si="9"/>
        <v>#N/A</v>
      </c>
      <c r="M62" t="e">
        <f t="shared" si="10"/>
        <v>#N/A</v>
      </c>
      <c r="N62" s="1" t="e">
        <f t="shared" si="11"/>
        <v>#N/A</v>
      </c>
      <c r="O62" s="1"/>
    </row>
    <row r="63" spans="7:15">
      <c r="G63">
        <v>60</v>
      </c>
      <c r="H63">
        <f t="shared" si="5"/>
        <v>10</v>
      </c>
      <c r="I63">
        <f t="shared" si="6"/>
        <v>6</v>
      </c>
      <c r="J63">
        <f t="shared" si="7"/>
        <v>10</v>
      </c>
      <c r="K63">
        <f t="shared" si="8"/>
        <v>6</v>
      </c>
      <c r="L63" t="e">
        <f t="shared" si="9"/>
        <v>#N/A</v>
      </c>
      <c r="M63" t="e">
        <f t="shared" si="10"/>
        <v>#N/A</v>
      </c>
      <c r="N63" s="1" t="e">
        <f t="shared" si="11"/>
        <v>#N/A</v>
      </c>
      <c r="O63" s="1"/>
    </row>
    <row r="64" spans="7:15">
      <c r="G64">
        <v>61</v>
      </c>
      <c r="H64">
        <f t="shared" si="5"/>
        <v>1</v>
      </c>
      <c r="I64">
        <f t="shared" si="6"/>
        <v>7</v>
      </c>
      <c r="J64">
        <f t="shared" si="7"/>
        <v>1</v>
      </c>
      <c r="K64">
        <f t="shared" si="8"/>
        <v>7</v>
      </c>
      <c r="L64" t="e">
        <f t="shared" si="9"/>
        <v>#N/A</v>
      </c>
      <c r="M64" t="e">
        <f t="shared" si="10"/>
        <v>#N/A</v>
      </c>
      <c r="N64" s="1" t="e">
        <f t="shared" si="11"/>
        <v>#N/A</v>
      </c>
      <c r="O64" s="1"/>
    </row>
    <row r="65" spans="7:15">
      <c r="G65">
        <v>62</v>
      </c>
      <c r="H65">
        <f t="shared" si="5"/>
        <v>2</v>
      </c>
      <c r="I65">
        <f t="shared" si="6"/>
        <v>7</v>
      </c>
      <c r="J65">
        <f t="shared" si="7"/>
        <v>2</v>
      </c>
      <c r="K65">
        <f t="shared" si="8"/>
        <v>7</v>
      </c>
      <c r="L65" t="e">
        <f t="shared" si="9"/>
        <v>#N/A</v>
      </c>
      <c r="M65" t="e">
        <f t="shared" si="10"/>
        <v>#N/A</v>
      </c>
      <c r="N65" s="1" t="e">
        <f t="shared" si="11"/>
        <v>#N/A</v>
      </c>
      <c r="O65" s="1"/>
    </row>
    <row r="66" spans="7:15">
      <c r="G66">
        <v>63</v>
      </c>
      <c r="H66">
        <f t="shared" si="5"/>
        <v>3</v>
      </c>
      <c r="I66">
        <f t="shared" si="6"/>
        <v>7</v>
      </c>
      <c r="J66">
        <f t="shared" si="7"/>
        <v>3</v>
      </c>
      <c r="K66">
        <f t="shared" si="8"/>
        <v>7</v>
      </c>
      <c r="L66" t="e">
        <f t="shared" si="9"/>
        <v>#N/A</v>
      </c>
      <c r="M66" t="e">
        <f t="shared" si="10"/>
        <v>#N/A</v>
      </c>
      <c r="N66" s="1" t="e">
        <f t="shared" si="11"/>
        <v>#N/A</v>
      </c>
      <c r="O66" s="1"/>
    </row>
    <row r="67" spans="7:15">
      <c r="G67">
        <v>64</v>
      </c>
      <c r="H67">
        <f t="shared" si="5"/>
        <v>4</v>
      </c>
      <c r="I67">
        <f t="shared" si="6"/>
        <v>7</v>
      </c>
      <c r="J67">
        <f t="shared" si="7"/>
        <v>4</v>
      </c>
      <c r="K67">
        <f t="shared" si="8"/>
        <v>7</v>
      </c>
      <c r="L67" t="e">
        <f t="shared" si="9"/>
        <v>#N/A</v>
      </c>
      <c r="M67" t="e">
        <f t="shared" si="10"/>
        <v>#N/A</v>
      </c>
      <c r="N67" s="1" t="e">
        <f t="shared" si="11"/>
        <v>#N/A</v>
      </c>
      <c r="O67" s="1"/>
    </row>
    <row r="68" spans="7:15">
      <c r="G68">
        <v>65</v>
      </c>
      <c r="H68">
        <f t="shared" si="5"/>
        <v>5</v>
      </c>
      <c r="I68">
        <f t="shared" si="6"/>
        <v>7</v>
      </c>
      <c r="J68">
        <f t="shared" ref="J68:J103" si="12">IF($G68&lt;=$Q$3,H68,NA())</f>
        <v>5</v>
      </c>
      <c r="K68">
        <f t="shared" ref="K68:K103" si="13">IF($G68&lt;=$Q$3,I68,NA())</f>
        <v>7</v>
      </c>
      <c r="L68" t="e">
        <f t="shared" ref="L68:L103" si="14">IF($G68=$Q$4,H68,NA())</f>
        <v>#N/A</v>
      </c>
      <c r="M68" t="e">
        <f t="shared" ref="M68:M103" si="15">IF($G68=$Q$4,I68,NA())</f>
        <v>#N/A</v>
      </c>
      <c r="N68" s="1" t="e">
        <f t="shared" ref="N68:N99" si="16">IF(NOT(ISERROR(M68)),$Q$2,NA())</f>
        <v>#N/A</v>
      </c>
      <c r="O68" s="1"/>
    </row>
    <row r="69" spans="7:15">
      <c r="G69">
        <v>66</v>
      </c>
      <c r="H69">
        <f t="shared" si="5"/>
        <v>6</v>
      </c>
      <c r="I69">
        <f t="shared" si="6"/>
        <v>7</v>
      </c>
      <c r="J69" t="e">
        <f t="shared" si="12"/>
        <v>#N/A</v>
      </c>
      <c r="K69" t="e">
        <f t="shared" si="13"/>
        <v>#N/A</v>
      </c>
      <c r="L69" t="e">
        <f t="shared" si="14"/>
        <v>#N/A</v>
      </c>
      <c r="M69" t="e">
        <f t="shared" si="15"/>
        <v>#N/A</v>
      </c>
      <c r="N69" s="1" t="e">
        <f t="shared" si="16"/>
        <v>#N/A</v>
      </c>
      <c r="O69" s="1"/>
    </row>
    <row r="70" spans="7:15">
      <c r="G70">
        <v>67</v>
      </c>
      <c r="H70">
        <f t="shared" si="5"/>
        <v>7</v>
      </c>
      <c r="I70">
        <f t="shared" si="6"/>
        <v>7</v>
      </c>
      <c r="J70" t="e">
        <f t="shared" si="12"/>
        <v>#N/A</v>
      </c>
      <c r="K70" t="e">
        <f t="shared" si="13"/>
        <v>#N/A</v>
      </c>
      <c r="L70" t="e">
        <f t="shared" si="14"/>
        <v>#N/A</v>
      </c>
      <c r="M70" t="e">
        <f t="shared" si="15"/>
        <v>#N/A</v>
      </c>
      <c r="N70" s="1" t="e">
        <f t="shared" si="16"/>
        <v>#N/A</v>
      </c>
      <c r="O70" s="1"/>
    </row>
    <row r="71" spans="7:15">
      <c r="G71">
        <v>68</v>
      </c>
      <c r="H71">
        <f t="shared" si="5"/>
        <v>8</v>
      </c>
      <c r="I71">
        <f t="shared" si="6"/>
        <v>7</v>
      </c>
      <c r="J71" t="e">
        <f t="shared" si="12"/>
        <v>#N/A</v>
      </c>
      <c r="K71" t="e">
        <f t="shared" si="13"/>
        <v>#N/A</v>
      </c>
      <c r="L71" t="e">
        <f t="shared" si="14"/>
        <v>#N/A</v>
      </c>
      <c r="M71" t="e">
        <f t="shared" si="15"/>
        <v>#N/A</v>
      </c>
      <c r="N71" s="1" t="e">
        <f t="shared" si="16"/>
        <v>#N/A</v>
      </c>
      <c r="O71" s="1"/>
    </row>
    <row r="72" spans="7:15">
      <c r="G72">
        <v>69</v>
      </c>
      <c r="H72">
        <f t="shared" si="5"/>
        <v>9</v>
      </c>
      <c r="I72">
        <f t="shared" si="6"/>
        <v>7</v>
      </c>
      <c r="J72" t="e">
        <f t="shared" si="12"/>
        <v>#N/A</v>
      </c>
      <c r="K72" t="e">
        <f t="shared" si="13"/>
        <v>#N/A</v>
      </c>
      <c r="L72" t="e">
        <f t="shared" si="14"/>
        <v>#N/A</v>
      </c>
      <c r="M72" t="e">
        <f t="shared" si="15"/>
        <v>#N/A</v>
      </c>
      <c r="N72" s="1" t="e">
        <f t="shared" si="16"/>
        <v>#N/A</v>
      </c>
      <c r="O72" s="1"/>
    </row>
    <row r="73" spans="7:15">
      <c r="G73">
        <v>70</v>
      </c>
      <c r="H73">
        <f t="shared" si="5"/>
        <v>10</v>
      </c>
      <c r="I73">
        <f t="shared" si="6"/>
        <v>7</v>
      </c>
      <c r="J73" t="e">
        <f t="shared" si="12"/>
        <v>#N/A</v>
      </c>
      <c r="K73" t="e">
        <f t="shared" si="13"/>
        <v>#N/A</v>
      </c>
      <c r="L73">
        <f t="shared" si="14"/>
        <v>10</v>
      </c>
      <c r="M73">
        <f t="shared" si="15"/>
        <v>7</v>
      </c>
      <c r="N73" s="1">
        <f t="shared" si="16"/>
        <v>0.65</v>
      </c>
      <c r="O73" s="1"/>
    </row>
    <row r="74" spans="7:15">
      <c r="G74">
        <v>71</v>
      </c>
      <c r="H74">
        <f t="shared" si="5"/>
        <v>1</v>
      </c>
      <c r="I74">
        <f t="shared" si="6"/>
        <v>8</v>
      </c>
      <c r="J74" t="e">
        <f t="shared" si="12"/>
        <v>#N/A</v>
      </c>
      <c r="K74" t="e">
        <f t="shared" si="13"/>
        <v>#N/A</v>
      </c>
      <c r="L74" t="e">
        <f t="shared" si="14"/>
        <v>#N/A</v>
      </c>
      <c r="M74" t="e">
        <f t="shared" si="15"/>
        <v>#N/A</v>
      </c>
      <c r="N74" s="1" t="e">
        <f t="shared" si="16"/>
        <v>#N/A</v>
      </c>
      <c r="O74" s="1"/>
    </row>
    <row r="75" spans="7:15">
      <c r="G75">
        <v>72</v>
      </c>
      <c r="H75">
        <f t="shared" si="5"/>
        <v>2</v>
      </c>
      <c r="I75">
        <f t="shared" si="6"/>
        <v>8</v>
      </c>
      <c r="J75" t="e">
        <f t="shared" si="12"/>
        <v>#N/A</v>
      </c>
      <c r="K75" t="e">
        <f t="shared" si="13"/>
        <v>#N/A</v>
      </c>
      <c r="L75" t="e">
        <f t="shared" si="14"/>
        <v>#N/A</v>
      </c>
      <c r="M75" t="e">
        <f t="shared" si="15"/>
        <v>#N/A</v>
      </c>
      <c r="N75" s="1" t="e">
        <f t="shared" si="16"/>
        <v>#N/A</v>
      </c>
      <c r="O75" s="1"/>
    </row>
    <row r="76" spans="7:15">
      <c r="G76">
        <v>73</v>
      </c>
      <c r="H76">
        <f t="shared" si="5"/>
        <v>3</v>
      </c>
      <c r="I76">
        <f t="shared" si="6"/>
        <v>8</v>
      </c>
      <c r="J76" t="e">
        <f t="shared" si="12"/>
        <v>#N/A</v>
      </c>
      <c r="K76" t="e">
        <f t="shared" si="13"/>
        <v>#N/A</v>
      </c>
      <c r="L76" t="e">
        <f t="shared" si="14"/>
        <v>#N/A</v>
      </c>
      <c r="M76" t="e">
        <f t="shared" si="15"/>
        <v>#N/A</v>
      </c>
      <c r="N76" s="1" t="e">
        <f t="shared" si="16"/>
        <v>#N/A</v>
      </c>
      <c r="O76" s="1"/>
    </row>
    <row r="77" spans="7:15">
      <c r="G77">
        <v>74</v>
      </c>
      <c r="H77">
        <f t="shared" si="5"/>
        <v>4</v>
      </c>
      <c r="I77">
        <f t="shared" si="6"/>
        <v>8</v>
      </c>
      <c r="J77" t="e">
        <f t="shared" si="12"/>
        <v>#N/A</v>
      </c>
      <c r="K77" t="e">
        <f t="shared" si="13"/>
        <v>#N/A</v>
      </c>
      <c r="L77" t="e">
        <f t="shared" si="14"/>
        <v>#N/A</v>
      </c>
      <c r="M77" t="e">
        <f t="shared" si="15"/>
        <v>#N/A</v>
      </c>
      <c r="N77" s="1" t="e">
        <f t="shared" si="16"/>
        <v>#N/A</v>
      </c>
      <c r="O77" s="1"/>
    </row>
    <row r="78" spans="7:15">
      <c r="G78">
        <v>75</v>
      </c>
      <c r="H78">
        <f t="shared" si="5"/>
        <v>5</v>
      </c>
      <c r="I78">
        <f t="shared" si="6"/>
        <v>8</v>
      </c>
      <c r="J78" t="e">
        <f t="shared" si="12"/>
        <v>#N/A</v>
      </c>
      <c r="K78" t="e">
        <f t="shared" si="13"/>
        <v>#N/A</v>
      </c>
      <c r="L78" t="e">
        <f t="shared" si="14"/>
        <v>#N/A</v>
      </c>
      <c r="M78" t="e">
        <f t="shared" si="15"/>
        <v>#N/A</v>
      </c>
      <c r="N78" s="1" t="e">
        <f t="shared" si="16"/>
        <v>#N/A</v>
      </c>
      <c r="O78" s="1"/>
    </row>
    <row r="79" spans="7:15">
      <c r="G79">
        <v>76</v>
      </c>
      <c r="H79">
        <f t="shared" ref="H79:H103" si="17">H69</f>
        <v>6</v>
      </c>
      <c r="I79">
        <f t="shared" ref="I79:I103" si="18">I69+1</f>
        <v>8</v>
      </c>
      <c r="J79" t="e">
        <f t="shared" si="12"/>
        <v>#N/A</v>
      </c>
      <c r="K79" t="e">
        <f t="shared" si="13"/>
        <v>#N/A</v>
      </c>
      <c r="L79" t="e">
        <f t="shared" si="14"/>
        <v>#N/A</v>
      </c>
      <c r="M79" t="e">
        <f t="shared" si="15"/>
        <v>#N/A</v>
      </c>
      <c r="N79" s="1" t="e">
        <f t="shared" si="16"/>
        <v>#N/A</v>
      </c>
      <c r="O79" s="1"/>
    </row>
    <row r="80" spans="7:15">
      <c r="G80">
        <v>77</v>
      </c>
      <c r="H80">
        <f t="shared" si="17"/>
        <v>7</v>
      </c>
      <c r="I80">
        <f t="shared" si="18"/>
        <v>8</v>
      </c>
      <c r="J80" t="e">
        <f t="shared" si="12"/>
        <v>#N/A</v>
      </c>
      <c r="K80" t="e">
        <f t="shared" si="13"/>
        <v>#N/A</v>
      </c>
      <c r="L80" t="e">
        <f t="shared" si="14"/>
        <v>#N/A</v>
      </c>
      <c r="M80" t="e">
        <f t="shared" si="15"/>
        <v>#N/A</v>
      </c>
      <c r="N80" s="1" t="e">
        <f t="shared" si="16"/>
        <v>#N/A</v>
      </c>
      <c r="O80" s="1"/>
    </row>
    <row r="81" spans="7:15">
      <c r="G81">
        <v>78</v>
      </c>
      <c r="H81">
        <f t="shared" si="17"/>
        <v>8</v>
      </c>
      <c r="I81">
        <f t="shared" si="18"/>
        <v>8</v>
      </c>
      <c r="J81" t="e">
        <f t="shared" si="12"/>
        <v>#N/A</v>
      </c>
      <c r="K81" t="e">
        <f t="shared" si="13"/>
        <v>#N/A</v>
      </c>
      <c r="L81" t="e">
        <f t="shared" si="14"/>
        <v>#N/A</v>
      </c>
      <c r="M81" t="e">
        <f t="shared" si="15"/>
        <v>#N/A</v>
      </c>
      <c r="N81" s="1" t="e">
        <f t="shared" si="16"/>
        <v>#N/A</v>
      </c>
      <c r="O81" s="1"/>
    </row>
    <row r="82" spans="7:15">
      <c r="G82">
        <v>79</v>
      </c>
      <c r="H82">
        <f t="shared" si="17"/>
        <v>9</v>
      </c>
      <c r="I82">
        <f t="shared" si="18"/>
        <v>8</v>
      </c>
      <c r="J82" t="e">
        <f t="shared" si="12"/>
        <v>#N/A</v>
      </c>
      <c r="K82" t="e">
        <f t="shared" si="13"/>
        <v>#N/A</v>
      </c>
      <c r="L82" t="e">
        <f t="shared" si="14"/>
        <v>#N/A</v>
      </c>
      <c r="M82" t="e">
        <f t="shared" si="15"/>
        <v>#N/A</v>
      </c>
      <c r="N82" s="1" t="e">
        <f t="shared" si="16"/>
        <v>#N/A</v>
      </c>
      <c r="O82" s="1"/>
    </row>
    <row r="83" spans="7:15">
      <c r="G83">
        <v>80</v>
      </c>
      <c r="H83">
        <f t="shared" si="17"/>
        <v>10</v>
      </c>
      <c r="I83">
        <f t="shared" si="18"/>
        <v>8</v>
      </c>
      <c r="J83" t="e">
        <f t="shared" si="12"/>
        <v>#N/A</v>
      </c>
      <c r="K83" t="e">
        <f t="shared" si="13"/>
        <v>#N/A</v>
      </c>
      <c r="L83" t="e">
        <f t="shared" si="14"/>
        <v>#N/A</v>
      </c>
      <c r="M83" t="e">
        <f t="shared" si="15"/>
        <v>#N/A</v>
      </c>
      <c r="N83" s="1" t="e">
        <f t="shared" si="16"/>
        <v>#N/A</v>
      </c>
      <c r="O83" s="1"/>
    </row>
    <row r="84" spans="7:15">
      <c r="G84">
        <v>81</v>
      </c>
      <c r="H84">
        <f t="shared" si="17"/>
        <v>1</v>
      </c>
      <c r="I84">
        <f t="shared" si="18"/>
        <v>9</v>
      </c>
      <c r="J84" t="e">
        <f t="shared" si="12"/>
        <v>#N/A</v>
      </c>
      <c r="K84" t="e">
        <f t="shared" si="13"/>
        <v>#N/A</v>
      </c>
      <c r="L84" t="e">
        <f t="shared" si="14"/>
        <v>#N/A</v>
      </c>
      <c r="M84" t="e">
        <f t="shared" si="15"/>
        <v>#N/A</v>
      </c>
      <c r="N84" s="1" t="e">
        <f t="shared" si="16"/>
        <v>#N/A</v>
      </c>
      <c r="O84" s="1"/>
    </row>
    <row r="85" spans="7:15">
      <c r="G85">
        <v>82</v>
      </c>
      <c r="H85">
        <f t="shared" si="17"/>
        <v>2</v>
      </c>
      <c r="I85">
        <f t="shared" si="18"/>
        <v>9</v>
      </c>
      <c r="J85" t="e">
        <f t="shared" si="12"/>
        <v>#N/A</v>
      </c>
      <c r="K85" t="e">
        <f t="shared" si="13"/>
        <v>#N/A</v>
      </c>
      <c r="L85" t="e">
        <f t="shared" si="14"/>
        <v>#N/A</v>
      </c>
      <c r="M85" t="e">
        <f t="shared" si="15"/>
        <v>#N/A</v>
      </c>
      <c r="N85" s="1" t="e">
        <f t="shared" si="16"/>
        <v>#N/A</v>
      </c>
      <c r="O85" s="1"/>
    </row>
    <row r="86" spans="7:15">
      <c r="G86">
        <v>83</v>
      </c>
      <c r="H86">
        <f t="shared" si="17"/>
        <v>3</v>
      </c>
      <c r="I86">
        <f t="shared" si="18"/>
        <v>9</v>
      </c>
      <c r="J86" t="e">
        <f t="shared" si="12"/>
        <v>#N/A</v>
      </c>
      <c r="K86" t="e">
        <f t="shared" si="13"/>
        <v>#N/A</v>
      </c>
      <c r="L86" t="e">
        <f t="shared" si="14"/>
        <v>#N/A</v>
      </c>
      <c r="M86" t="e">
        <f t="shared" si="15"/>
        <v>#N/A</v>
      </c>
      <c r="N86" s="1" t="e">
        <f t="shared" si="16"/>
        <v>#N/A</v>
      </c>
      <c r="O86" s="1"/>
    </row>
    <row r="87" spans="7:15">
      <c r="G87">
        <v>84</v>
      </c>
      <c r="H87">
        <f t="shared" si="17"/>
        <v>4</v>
      </c>
      <c r="I87">
        <f t="shared" si="18"/>
        <v>9</v>
      </c>
      <c r="J87" t="e">
        <f t="shared" si="12"/>
        <v>#N/A</v>
      </c>
      <c r="K87" t="e">
        <f t="shared" si="13"/>
        <v>#N/A</v>
      </c>
      <c r="L87" t="e">
        <f t="shared" si="14"/>
        <v>#N/A</v>
      </c>
      <c r="M87" t="e">
        <f t="shared" si="15"/>
        <v>#N/A</v>
      </c>
      <c r="N87" s="1" t="e">
        <f t="shared" si="16"/>
        <v>#N/A</v>
      </c>
      <c r="O87" s="1"/>
    </row>
    <row r="88" spans="7:15">
      <c r="G88">
        <v>85</v>
      </c>
      <c r="H88">
        <f t="shared" si="17"/>
        <v>5</v>
      </c>
      <c r="I88">
        <f t="shared" si="18"/>
        <v>9</v>
      </c>
      <c r="J88" t="e">
        <f t="shared" si="12"/>
        <v>#N/A</v>
      </c>
      <c r="K88" t="e">
        <f t="shared" si="13"/>
        <v>#N/A</v>
      </c>
      <c r="L88" t="e">
        <f t="shared" si="14"/>
        <v>#N/A</v>
      </c>
      <c r="M88" t="e">
        <f t="shared" si="15"/>
        <v>#N/A</v>
      </c>
      <c r="N88" s="1" t="e">
        <f t="shared" si="16"/>
        <v>#N/A</v>
      </c>
      <c r="O88" s="1"/>
    </row>
    <row r="89" spans="7:15">
      <c r="G89">
        <v>86</v>
      </c>
      <c r="H89">
        <f t="shared" si="17"/>
        <v>6</v>
      </c>
      <c r="I89">
        <f t="shared" si="18"/>
        <v>9</v>
      </c>
      <c r="J89" t="e">
        <f t="shared" si="12"/>
        <v>#N/A</v>
      </c>
      <c r="K89" t="e">
        <f t="shared" si="13"/>
        <v>#N/A</v>
      </c>
      <c r="L89" t="e">
        <f t="shared" si="14"/>
        <v>#N/A</v>
      </c>
      <c r="M89" t="e">
        <f t="shared" si="15"/>
        <v>#N/A</v>
      </c>
      <c r="N89" s="1" t="e">
        <f t="shared" si="16"/>
        <v>#N/A</v>
      </c>
      <c r="O89" s="1"/>
    </row>
    <row r="90" spans="7:15">
      <c r="G90">
        <v>87</v>
      </c>
      <c r="H90">
        <f t="shared" si="17"/>
        <v>7</v>
      </c>
      <c r="I90">
        <f t="shared" si="18"/>
        <v>9</v>
      </c>
      <c r="J90" t="e">
        <f t="shared" si="12"/>
        <v>#N/A</v>
      </c>
      <c r="K90" t="e">
        <f t="shared" si="13"/>
        <v>#N/A</v>
      </c>
      <c r="L90" t="e">
        <f t="shared" si="14"/>
        <v>#N/A</v>
      </c>
      <c r="M90" t="e">
        <f t="shared" si="15"/>
        <v>#N/A</v>
      </c>
      <c r="N90" s="1" t="e">
        <f t="shared" si="16"/>
        <v>#N/A</v>
      </c>
      <c r="O90" s="1"/>
    </row>
    <row r="91" spans="7:15">
      <c r="G91">
        <v>88</v>
      </c>
      <c r="H91">
        <f t="shared" si="17"/>
        <v>8</v>
      </c>
      <c r="I91">
        <f t="shared" si="18"/>
        <v>9</v>
      </c>
      <c r="J91" t="e">
        <f t="shared" si="12"/>
        <v>#N/A</v>
      </c>
      <c r="K91" t="e">
        <f t="shared" si="13"/>
        <v>#N/A</v>
      </c>
      <c r="L91" t="e">
        <f t="shared" si="14"/>
        <v>#N/A</v>
      </c>
      <c r="M91" t="e">
        <f t="shared" si="15"/>
        <v>#N/A</v>
      </c>
      <c r="N91" s="1" t="e">
        <f t="shared" si="16"/>
        <v>#N/A</v>
      </c>
      <c r="O91" s="1"/>
    </row>
    <row r="92" spans="7:15">
      <c r="G92">
        <v>89</v>
      </c>
      <c r="H92">
        <f t="shared" si="17"/>
        <v>9</v>
      </c>
      <c r="I92">
        <f t="shared" si="18"/>
        <v>9</v>
      </c>
      <c r="J92" t="e">
        <f t="shared" si="12"/>
        <v>#N/A</v>
      </c>
      <c r="K92" t="e">
        <f t="shared" si="13"/>
        <v>#N/A</v>
      </c>
      <c r="L92" t="e">
        <f t="shared" si="14"/>
        <v>#N/A</v>
      </c>
      <c r="M92" t="e">
        <f t="shared" si="15"/>
        <v>#N/A</v>
      </c>
      <c r="N92" s="1" t="e">
        <f t="shared" si="16"/>
        <v>#N/A</v>
      </c>
      <c r="O92" s="1"/>
    </row>
    <row r="93" spans="7:15">
      <c r="G93">
        <v>90</v>
      </c>
      <c r="H93">
        <f t="shared" si="17"/>
        <v>10</v>
      </c>
      <c r="I93">
        <f t="shared" si="18"/>
        <v>9</v>
      </c>
      <c r="J93" t="e">
        <f t="shared" si="12"/>
        <v>#N/A</v>
      </c>
      <c r="K93" t="e">
        <f t="shared" si="13"/>
        <v>#N/A</v>
      </c>
      <c r="L93" t="e">
        <f t="shared" si="14"/>
        <v>#N/A</v>
      </c>
      <c r="M93" t="e">
        <f t="shared" si="15"/>
        <v>#N/A</v>
      </c>
      <c r="N93" s="1" t="e">
        <f t="shared" si="16"/>
        <v>#N/A</v>
      </c>
      <c r="O93" s="1"/>
    </row>
    <row r="94" spans="7:15">
      <c r="G94">
        <v>91</v>
      </c>
      <c r="H94">
        <f t="shared" si="17"/>
        <v>1</v>
      </c>
      <c r="I94">
        <f t="shared" si="18"/>
        <v>10</v>
      </c>
      <c r="J94" t="e">
        <f t="shared" si="12"/>
        <v>#N/A</v>
      </c>
      <c r="K94" t="e">
        <f t="shared" si="13"/>
        <v>#N/A</v>
      </c>
      <c r="L94" t="e">
        <f t="shared" si="14"/>
        <v>#N/A</v>
      </c>
      <c r="M94" t="e">
        <f t="shared" si="15"/>
        <v>#N/A</v>
      </c>
      <c r="N94" s="1" t="e">
        <f t="shared" si="16"/>
        <v>#N/A</v>
      </c>
      <c r="O94" s="1"/>
    </row>
    <row r="95" spans="7:15">
      <c r="G95">
        <v>92</v>
      </c>
      <c r="H95">
        <f t="shared" si="17"/>
        <v>2</v>
      </c>
      <c r="I95">
        <f t="shared" si="18"/>
        <v>10</v>
      </c>
      <c r="J95" t="e">
        <f t="shared" si="12"/>
        <v>#N/A</v>
      </c>
      <c r="K95" t="e">
        <f t="shared" si="13"/>
        <v>#N/A</v>
      </c>
      <c r="L95" t="e">
        <f t="shared" si="14"/>
        <v>#N/A</v>
      </c>
      <c r="M95" t="e">
        <f t="shared" si="15"/>
        <v>#N/A</v>
      </c>
      <c r="N95" s="1" t="e">
        <f t="shared" si="16"/>
        <v>#N/A</v>
      </c>
      <c r="O95" s="1"/>
    </row>
    <row r="96" spans="7:15">
      <c r="G96">
        <v>93</v>
      </c>
      <c r="H96">
        <f t="shared" si="17"/>
        <v>3</v>
      </c>
      <c r="I96">
        <f t="shared" si="18"/>
        <v>10</v>
      </c>
      <c r="J96" t="e">
        <f t="shared" si="12"/>
        <v>#N/A</v>
      </c>
      <c r="K96" t="e">
        <f t="shared" si="13"/>
        <v>#N/A</v>
      </c>
      <c r="L96" t="e">
        <f t="shared" si="14"/>
        <v>#N/A</v>
      </c>
      <c r="M96" t="e">
        <f t="shared" si="15"/>
        <v>#N/A</v>
      </c>
      <c r="N96" s="1" t="e">
        <f t="shared" si="16"/>
        <v>#N/A</v>
      </c>
      <c r="O96" s="1"/>
    </row>
    <row r="97" spans="7:15">
      <c r="G97">
        <v>94</v>
      </c>
      <c r="H97">
        <f t="shared" si="17"/>
        <v>4</v>
      </c>
      <c r="I97">
        <f t="shared" si="18"/>
        <v>10</v>
      </c>
      <c r="J97" t="e">
        <f t="shared" si="12"/>
        <v>#N/A</v>
      </c>
      <c r="K97" t="e">
        <f t="shared" si="13"/>
        <v>#N/A</v>
      </c>
      <c r="L97" t="e">
        <f t="shared" si="14"/>
        <v>#N/A</v>
      </c>
      <c r="M97" t="e">
        <f t="shared" si="15"/>
        <v>#N/A</v>
      </c>
      <c r="N97" s="1" t="e">
        <f t="shared" si="16"/>
        <v>#N/A</v>
      </c>
      <c r="O97" s="1"/>
    </row>
    <row r="98" spans="7:15">
      <c r="G98">
        <v>95</v>
      </c>
      <c r="H98">
        <f t="shared" si="17"/>
        <v>5</v>
      </c>
      <c r="I98">
        <f t="shared" si="18"/>
        <v>10</v>
      </c>
      <c r="J98" t="e">
        <f t="shared" si="12"/>
        <v>#N/A</v>
      </c>
      <c r="K98" t="e">
        <f t="shared" si="13"/>
        <v>#N/A</v>
      </c>
      <c r="L98" t="e">
        <f t="shared" si="14"/>
        <v>#N/A</v>
      </c>
      <c r="M98" t="e">
        <f t="shared" si="15"/>
        <v>#N/A</v>
      </c>
      <c r="N98" s="1" t="e">
        <f t="shared" si="16"/>
        <v>#N/A</v>
      </c>
      <c r="O98" s="1"/>
    </row>
    <row r="99" spans="7:15">
      <c r="G99">
        <v>96</v>
      </c>
      <c r="H99">
        <f t="shared" si="17"/>
        <v>6</v>
      </c>
      <c r="I99">
        <f t="shared" si="18"/>
        <v>10</v>
      </c>
      <c r="J99" t="e">
        <f t="shared" si="12"/>
        <v>#N/A</v>
      </c>
      <c r="K99" t="e">
        <f t="shared" si="13"/>
        <v>#N/A</v>
      </c>
      <c r="L99" t="e">
        <f t="shared" si="14"/>
        <v>#N/A</v>
      </c>
      <c r="M99" t="e">
        <f t="shared" si="15"/>
        <v>#N/A</v>
      </c>
      <c r="N99" s="1" t="e">
        <f t="shared" si="16"/>
        <v>#N/A</v>
      </c>
      <c r="O99" s="1"/>
    </row>
    <row r="100" spans="7:15">
      <c r="G100">
        <v>97</v>
      </c>
      <c r="H100">
        <f t="shared" si="17"/>
        <v>7</v>
      </c>
      <c r="I100">
        <f t="shared" si="18"/>
        <v>10</v>
      </c>
      <c r="J100" t="e">
        <f t="shared" si="12"/>
        <v>#N/A</v>
      </c>
      <c r="K100" t="e">
        <f t="shared" si="13"/>
        <v>#N/A</v>
      </c>
      <c r="L100" t="e">
        <f t="shared" si="14"/>
        <v>#N/A</v>
      </c>
      <c r="M100" t="e">
        <f t="shared" si="15"/>
        <v>#N/A</v>
      </c>
      <c r="N100" s="1" t="e">
        <f t="shared" ref="N100:N103" si="19">IF(NOT(ISERROR(M100)),$Q$2,NA())</f>
        <v>#N/A</v>
      </c>
      <c r="O100" s="1"/>
    </row>
    <row r="101" spans="7:15">
      <c r="G101">
        <v>98</v>
      </c>
      <c r="H101">
        <f t="shared" si="17"/>
        <v>8</v>
      </c>
      <c r="I101">
        <f t="shared" si="18"/>
        <v>10</v>
      </c>
      <c r="J101" t="e">
        <f t="shared" si="12"/>
        <v>#N/A</v>
      </c>
      <c r="K101" t="e">
        <f t="shared" si="13"/>
        <v>#N/A</v>
      </c>
      <c r="L101" t="e">
        <f t="shared" si="14"/>
        <v>#N/A</v>
      </c>
      <c r="M101" t="e">
        <f t="shared" si="15"/>
        <v>#N/A</v>
      </c>
      <c r="N101" s="1" t="e">
        <f t="shared" si="19"/>
        <v>#N/A</v>
      </c>
      <c r="O101" s="1"/>
    </row>
    <row r="102" spans="7:15">
      <c r="G102">
        <v>99</v>
      </c>
      <c r="H102">
        <f t="shared" si="17"/>
        <v>9</v>
      </c>
      <c r="I102">
        <f t="shared" si="18"/>
        <v>10</v>
      </c>
      <c r="J102" t="e">
        <f t="shared" si="12"/>
        <v>#N/A</v>
      </c>
      <c r="K102" t="e">
        <f t="shared" si="13"/>
        <v>#N/A</v>
      </c>
      <c r="L102" t="e">
        <f t="shared" si="14"/>
        <v>#N/A</v>
      </c>
      <c r="M102" t="e">
        <f t="shared" si="15"/>
        <v>#N/A</v>
      </c>
      <c r="N102" s="1" t="e">
        <f t="shared" si="19"/>
        <v>#N/A</v>
      </c>
      <c r="O102" s="1"/>
    </row>
    <row r="103" spans="7:15">
      <c r="G103">
        <v>100</v>
      </c>
      <c r="H103">
        <f t="shared" si="17"/>
        <v>10</v>
      </c>
      <c r="I103">
        <f t="shared" si="18"/>
        <v>10</v>
      </c>
      <c r="J103" t="e">
        <f t="shared" si="12"/>
        <v>#N/A</v>
      </c>
      <c r="K103" t="e">
        <f t="shared" si="13"/>
        <v>#N/A</v>
      </c>
      <c r="L103" t="e">
        <f t="shared" si="14"/>
        <v>#N/A</v>
      </c>
      <c r="M103" t="e">
        <f t="shared" si="15"/>
        <v>#N/A</v>
      </c>
      <c r="N103" s="1" t="e">
        <f t="shared" si="19"/>
        <v>#N/A</v>
      </c>
      <c r="O103" s="1"/>
    </row>
  </sheetData>
  <hyperlinks>
    <hyperlink ref="A1" location="'TOC Gallery'!A1" tooltip="Go To: Table of Contents" display="'TOC Gallery'!A1" xr:uid="{E92F7E30-7DBE-4589-87DB-0EE69E34F702}"/>
  </hyperlink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69715-1559-412B-BEF2-4440A8E9BD51}">
  <sheetPr codeName="Sheet6"/>
  <dimension ref="A1:R102"/>
  <sheetViews>
    <sheetView workbookViewId="0"/>
  </sheetViews>
  <sheetFormatPr defaultRowHeight="15"/>
  <cols>
    <col min="1" max="1" width="2.7109375" customWidth="1"/>
    <col min="17" max="17" width="10.28515625" bestFit="1" customWidth="1"/>
  </cols>
  <sheetData>
    <row r="1" spans="1:18">
      <c r="A1" s="14">
        <v>3</v>
      </c>
      <c r="B1" s="2" t="s">
        <v>42</v>
      </c>
      <c r="M1" s="2" t="s">
        <v>41</v>
      </c>
      <c r="N1" s="2" t="s">
        <v>5</v>
      </c>
      <c r="O1" s="2" t="s">
        <v>40</v>
      </c>
      <c r="P1" s="2"/>
      <c r="Q1" s="2" t="s">
        <v>37</v>
      </c>
      <c r="R1" s="4">
        <v>0.47</v>
      </c>
    </row>
    <row r="2" spans="1:18">
      <c r="M2" cm="1">
        <f t="array" ref="M2:M101">_xlfn.SEQUENCE(100)</f>
        <v>1</v>
      </c>
      <c r="N2" cm="1">
        <f t="array" ref="N2:N101">_xlfn.SEQUENCE(100)*0+1</f>
        <v>1</v>
      </c>
      <c r="O2" cm="1">
        <f t="array" ref="O2:O101">IF(_xlfn.ANCHORARRAY(M2)&lt;=(R1*100),1,0)</f>
        <v>1</v>
      </c>
    </row>
    <row r="3" spans="1:18">
      <c r="M3">
        <v>2</v>
      </c>
      <c r="N3">
        <v>1</v>
      </c>
      <c r="O3">
        <v>1</v>
      </c>
    </row>
    <row r="4" spans="1:18">
      <c r="M4">
        <v>3</v>
      </c>
      <c r="N4">
        <v>1</v>
      </c>
      <c r="O4">
        <v>1</v>
      </c>
    </row>
    <row r="5" spans="1:18">
      <c r="M5">
        <v>4</v>
      </c>
      <c r="N5">
        <v>1</v>
      </c>
      <c r="O5">
        <v>1</v>
      </c>
    </row>
    <row r="6" spans="1:18">
      <c r="M6">
        <v>5</v>
      </c>
      <c r="N6">
        <v>1</v>
      </c>
      <c r="O6">
        <v>1</v>
      </c>
    </row>
    <row r="7" spans="1:18">
      <c r="M7">
        <v>6</v>
      </c>
      <c r="N7">
        <v>1</v>
      </c>
      <c r="O7">
        <v>1</v>
      </c>
    </row>
    <row r="8" spans="1:18">
      <c r="M8">
        <v>7</v>
      </c>
      <c r="N8">
        <v>1</v>
      </c>
      <c r="O8">
        <v>1</v>
      </c>
    </row>
    <row r="9" spans="1:18">
      <c r="M9">
        <v>8</v>
      </c>
      <c r="N9">
        <v>1</v>
      </c>
      <c r="O9">
        <v>1</v>
      </c>
    </row>
    <row r="10" spans="1:18">
      <c r="M10">
        <v>9</v>
      </c>
      <c r="N10">
        <v>1</v>
      </c>
      <c r="O10">
        <v>1</v>
      </c>
    </row>
    <row r="11" spans="1:18">
      <c r="M11">
        <v>10</v>
      </c>
      <c r="N11">
        <v>1</v>
      </c>
      <c r="O11">
        <v>1</v>
      </c>
    </row>
    <row r="12" spans="1:18">
      <c r="M12">
        <v>11</v>
      </c>
      <c r="N12">
        <v>1</v>
      </c>
      <c r="O12">
        <v>1</v>
      </c>
    </row>
    <row r="13" spans="1:18">
      <c r="M13">
        <v>12</v>
      </c>
      <c r="N13">
        <v>1</v>
      </c>
      <c r="O13">
        <v>1</v>
      </c>
    </row>
    <row r="14" spans="1:18">
      <c r="M14">
        <v>13</v>
      </c>
      <c r="N14">
        <v>1</v>
      </c>
      <c r="O14">
        <v>1</v>
      </c>
    </row>
    <row r="15" spans="1:18">
      <c r="M15">
        <v>14</v>
      </c>
      <c r="N15">
        <v>1</v>
      </c>
      <c r="O15">
        <v>1</v>
      </c>
    </row>
    <row r="16" spans="1:18">
      <c r="M16">
        <v>15</v>
      </c>
      <c r="N16">
        <v>1</v>
      </c>
      <c r="O16">
        <v>1</v>
      </c>
    </row>
    <row r="17" spans="13:15">
      <c r="M17">
        <v>16</v>
      </c>
      <c r="N17">
        <v>1</v>
      </c>
      <c r="O17">
        <v>1</v>
      </c>
    </row>
    <row r="18" spans="13:15">
      <c r="M18">
        <v>17</v>
      </c>
      <c r="N18">
        <v>1</v>
      </c>
      <c r="O18">
        <v>1</v>
      </c>
    </row>
    <row r="19" spans="13:15">
      <c r="M19">
        <v>18</v>
      </c>
      <c r="N19">
        <v>1</v>
      </c>
      <c r="O19">
        <v>1</v>
      </c>
    </row>
    <row r="20" spans="13:15">
      <c r="M20">
        <v>19</v>
      </c>
      <c r="N20">
        <v>1</v>
      </c>
      <c r="O20">
        <v>1</v>
      </c>
    </row>
    <row r="21" spans="13:15">
      <c r="M21">
        <v>20</v>
      </c>
      <c r="N21">
        <v>1</v>
      </c>
      <c r="O21">
        <v>1</v>
      </c>
    </row>
    <row r="22" spans="13:15">
      <c r="M22">
        <v>21</v>
      </c>
      <c r="N22">
        <v>1</v>
      </c>
      <c r="O22">
        <v>1</v>
      </c>
    </row>
    <row r="23" spans="13:15">
      <c r="M23">
        <v>22</v>
      </c>
      <c r="N23">
        <v>1</v>
      </c>
      <c r="O23">
        <v>1</v>
      </c>
    </row>
    <row r="24" spans="13:15">
      <c r="M24">
        <v>23</v>
      </c>
      <c r="N24">
        <v>1</v>
      </c>
      <c r="O24">
        <v>1</v>
      </c>
    </row>
    <row r="25" spans="13:15">
      <c r="M25">
        <v>24</v>
      </c>
      <c r="N25">
        <v>1</v>
      </c>
      <c r="O25">
        <v>1</v>
      </c>
    </row>
    <row r="26" spans="13:15">
      <c r="M26">
        <v>25</v>
      </c>
      <c r="N26">
        <v>1</v>
      </c>
      <c r="O26">
        <v>1</v>
      </c>
    </row>
    <row r="27" spans="13:15">
      <c r="M27">
        <v>26</v>
      </c>
      <c r="N27">
        <v>1</v>
      </c>
      <c r="O27">
        <v>1</v>
      </c>
    </row>
    <row r="28" spans="13:15">
      <c r="M28">
        <v>27</v>
      </c>
      <c r="N28">
        <v>1</v>
      </c>
      <c r="O28">
        <v>1</v>
      </c>
    </row>
    <row r="29" spans="13:15">
      <c r="M29">
        <v>28</v>
      </c>
      <c r="N29">
        <v>1</v>
      </c>
      <c r="O29">
        <v>1</v>
      </c>
    </row>
    <row r="30" spans="13:15">
      <c r="M30">
        <v>29</v>
      </c>
      <c r="N30">
        <v>1</v>
      </c>
      <c r="O30">
        <v>1</v>
      </c>
    </row>
    <row r="31" spans="13:15">
      <c r="M31">
        <v>30</v>
      </c>
      <c r="N31">
        <v>1</v>
      </c>
      <c r="O31">
        <v>1</v>
      </c>
    </row>
    <row r="32" spans="13:15">
      <c r="M32">
        <v>31</v>
      </c>
      <c r="N32">
        <v>1</v>
      </c>
      <c r="O32">
        <v>1</v>
      </c>
    </row>
    <row r="33" spans="13:15">
      <c r="M33">
        <v>32</v>
      </c>
      <c r="N33">
        <v>1</v>
      </c>
      <c r="O33">
        <v>1</v>
      </c>
    </row>
    <row r="34" spans="13:15">
      <c r="M34">
        <v>33</v>
      </c>
      <c r="N34">
        <v>1</v>
      </c>
      <c r="O34">
        <v>1</v>
      </c>
    </row>
    <row r="35" spans="13:15">
      <c r="M35">
        <v>34</v>
      </c>
      <c r="N35">
        <v>1</v>
      </c>
      <c r="O35">
        <v>1</v>
      </c>
    </row>
    <row r="36" spans="13:15">
      <c r="M36">
        <v>35</v>
      </c>
      <c r="N36">
        <v>1</v>
      </c>
      <c r="O36">
        <v>1</v>
      </c>
    </row>
    <row r="37" spans="13:15">
      <c r="M37">
        <v>36</v>
      </c>
      <c r="N37">
        <v>1</v>
      </c>
      <c r="O37">
        <v>1</v>
      </c>
    </row>
    <row r="38" spans="13:15">
      <c r="M38">
        <v>37</v>
      </c>
      <c r="N38">
        <v>1</v>
      </c>
      <c r="O38">
        <v>1</v>
      </c>
    </row>
    <row r="39" spans="13:15">
      <c r="M39">
        <v>38</v>
      </c>
      <c r="N39">
        <v>1</v>
      </c>
      <c r="O39">
        <v>1</v>
      </c>
    </row>
    <row r="40" spans="13:15">
      <c r="M40">
        <v>39</v>
      </c>
      <c r="N40">
        <v>1</v>
      </c>
      <c r="O40">
        <v>1</v>
      </c>
    </row>
    <row r="41" spans="13:15">
      <c r="M41">
        <v>40</v>
      </c>
      <c r="N41">
        <v>1</v>
      </c>
      <c r="O41">
        <v>1</v>
      </c>
    </row>
    <row r="42" spans="13:15">
      <c r="M42">
        <v>41</v>
      </c>
      <c r="N42">
        <v>1</v>
      </c>
      <c r="O42">
        <v>1</v>
      </c>
    </row>
    <row r="43" spans="13:15">
      <c r="M43">
        <v>42</v>
      </c>
      <c r="N43">
        <v>1</v>
      </c>
      <c r="O43">
        <v>1</v>
      </c>
    </row>
    <row r="44" spans="13:15">
      <c r="M44">
        <v>43</v>
      </c>
      <c r="N44">
        <v>1</v>
      </c>
      <c r="O44">
        <v>1</v>
      </c>
    </row>
    <row r="45" spans="13:15">
      <c r="M45">
        <v>44</v>
      </c>
      <c r="N45">
        <v>1</v>
      </c>
      <c r="O45">
        <v>1</v>
      </c>
    </row>
    <row r="46" spans="13:15">
      <c r="M46">
        <v>45</v>
      </c>
      <c r="N46">
        <v>1</v>
      </c>
      <c r="O46">
        <v>1</v>
      </c>
    </row>
    <row r="47" spans="13:15">
      <c r="M47">
        <v>46</v>
      </c>
      <c r="N47">
        <v>1</v>
      </c>
      <c r="O47">
        <v>1</v>
      </c>
    </row>
    <row r="48" spans="13:15">
      <c r="M48">
        <v>47</v>
      </c>
      <c r="N48">
        <v>1</v>
      </c>
      <c r="O48">
        <v>1</v>
      </c>
    </row>
    <row r="49" spans="13:15">
      <c r="M49">
        <v>48</v>
      </c>
      <c r="N49">
        <v>1</v>
      </c>
      <c r="O49">
        <v>0</v>
      </c>
    </row>
    <row r="50" spans="13:15">
      <c r="M50">
        <v>49</v>
      </c>
      <c r="N50">
        <v>1</v>
      </c>
      <c r="O50">
        <v>0</v>
      </c>
    </row>
    <row r="51" spans="13:15">
      <c r="M51">
        <v>50</v>
      </c>
      <c r="N51">
        <v>1</v>
      </c>
      <c r="O51">
        <v>0</v>
      </c>
    </row>
    <row r="52" spans="13:15">
      <c r="M52">
        <v>51</v>
      </c>
      <c r="N52">
        <v>1</v>
      </c>
      <c r="O52">
        <v>0</v>
      </c>
    </row>
    <row r="53" spans="13:15">
      <c r="M53">
        <v>52</v>
      </c>
      <c r="N53">
        <v>1</v>
      </c>
      <c r="O53">
        <v>0</v>
      </c>
    </row>
    <row r="54" spans="13:15">
      <c r="M54">
        <v>53</v>
      </c>
      <c r="N54">
        <v>1</v>
      </c>
      <c r="O54">
        <v>0</v>
      </c>
    </row>
    <row r="55" spans="13:15">
      <c r="M55">
        <v>54</v>
      </c>
      <c r="N55">
        <v>1</v>
      </c>
      <c r="O55">
        <v>0</v>
      </c>
    </row>
    <row r="56" spans="13:15">
      <c r="M56">
        <v>55</v>
      </c>
      <c r="N56">
        <v>1</v>
      </c>
      <c r="O56">
        <v>0</v>
      </c>
    </row>
    <row r="57" spans="13:15">
      <c r="M57">
        <v>56</v>
      </c>
      <c r="N57">
        <v>1</v>
      </c>
      <c r="O57">
        <v>0</v>
      </c>
    </row>
    <row r="58" spans="13:15">
      <c r="M58">
        <v>57</v>
      </c>
      <c r="N58">
        <v>1</v>
      </c>
      <c r="O58">
        <v>0</v>
      </c>
    </row>
    <row r="59" spans="13:15">
      <c r="M59">
        <v>58</v>
      </c>
      <c r="N59">
        <v>1</v>
      </c>
      <c r="O59">
        <v>0</v>
      </c>
    </row>
    <row r="60" spans="13:15">
      <c r="M60">
        <v>59</v>
      </c>
      <c r="N60">
        <v>1</v>
      </c>
      <c r="O60">
        <v>0</v>
      </c>
    </row>
    <row r="61" spans="13:15">
      <c r="M61">
        <v>60</v>
      </c>
      <c r="N61">
        <v>1</v>
      </c>
      <c r="O61">
        <v>0</v>
      </c>
    </row>
    <row r="62" spans="13:15">
      <c r="M62">
        <v>61</v>
      </c>
      <c r="N62">
        <v>1</v>
      </c>
      <c r="O62">
        <v>0</v>
      </c>
    </row>
    <row r="63" spans="13:15">
      <c r="M63">
        <v>62</v>
      </c>
      <c r="N63">
        <v>1</v>
      </c>
      <c r="O63">
        <v>0</v>
      </c>
    </row>
    <row r="64" spans="13:15">
      <c r="M64">
        <v>63</v>
      </c>
      <c r="N64">
        <v>1</v>
      </c>
      <c r="O64">
        <v>0</v>
      </c>
    </row>
    <row r="65" spans="13:15">
      <c r="M65">
        <v>64</v>
      </c>
      <c r="N65">
        <v>1</v>
      </c>
      <c r="O65">
        <v>0</v>
      </c>
    </row>
    <row r="66" spans="13:15">
      <c r="M66">
        <v>65</v>
      </c>
      <c r="N66">
        <v>1</v>
      </c>
      <c r="O66">
        <v>0</v>
      </c>
    </row>
    <row r="67" spans="13:15">
      <c r="M67">
        <v>66</v>
      </c>
      <c r="N67">
        <v>1</v>
      </c>
      <c r="O67">
        <v>0</v>
      </c>
    </row>
    <row r="68" spans="13:15">
      <c r="M68">
        <v>67</v>
      </c>
      <c r="N68">
        <v>1</v>
      </c>
      <c r="O68">
        <v>0</v>
      </c>
    </row>
    <row r="69" spans="13:15">
      <c r="M69">
        <v>68</v>
      </c>
      <c r="N69">
        <v>1</v>
      </c>
      <c r="O69">
        <v>0</v>
      </c>
    </row>
    <row r="70" spans="13:15">
      <c r="M70">
        <v>69</v>
      </c>
      <c r="N70">
        <v>1</v>
      </c>
      <c r="O70">
        <v>0</v>
      </c>
    </row>
    <row r="71" spans="13:15">
      <c r="M71">
        <v>70</v>
      </c>
      <c r="N71">
        <v>1</v>
      </c>
      <c r="O71">
        <v>0</v>
      </c>
    </row>
    <row r="72" spans="13:15">
      <c r="M72">
        <v>71</v>
      </c>
      <c r="N72">
        <v>1</v>
      </c>
      <c r="O72">
        <v>0</v>
      </c>
    </row>
    <row r="73" spans="13:15">
      <c r="M73">
        <v>72</v>
      </c>
      <c r="N73">
        <v>1</v>
      </c>
      <c r="O73">
        <v>0</v>
      </c>
    </row>
    <row r="74" spans="13:15">
      <c r="M74">
        <v>73</v>
      </c>
      <c r="N74">
        <v>1</v>
      </c>
      <c r="O74">
        <v>0</v>
      </c>
    </row>
    <row r="75" spans="13:15">
      <c r="M75">
        <v>74</v>
      </c>
      <c r="N75">
        <v>1</v>
      </c>
      <c r="O75">
        <v>0</v>
      </c>
    </row>
    <row r="76" spans="13:15">
      <c r="M76">
        <v>75</v>
      </c>
      <c r="N76">
        <v>1</v>
      </c>
      <c r="O76">
        <v>0</v>
      </c>
    </row>
    <row r="77" spans="13:15">
      <c r="M77">
        <v>76</v>
      </c>
      <c r="N77">
        <v>1</v>
      </c>
      <c r="O77">
        <v>0</v>
      </c>
    </row>
    <row r="78" spans="13:15">
      <c r="M78">
        <v>77</v>
      </c>
      <c r="N78">
        <v>1</v>
      </c>
      <c r="O78">
        <v>0</v>
      </c>
    </row>
    <row r="79" spans="13:15">
      <c r="M79">
        <v>78</v>
      </c>
      <c r="N79">
        <v>1</v>
      </c>
      <c r="O79">
        <v>0</v>
      </c>
    </row>
    <row r="80" spans="13:15">
      <c r="M80">
        <v>79</v>
      </c>
      <c r="N80">
        <v>1</v>
      </c>
      <c r="O80">
        <v>0</v>
      </c>
    </row>
    <row r="81" spans="13:15">
      <c r="M81">
        <v>80</v>
      </c>
      <c r="N81">
        <v>1</v>
      </c>
      <c r="O81">
        <v>0</v>
      </c>
    </row>
    <row r="82" spans="13:15">
      <c r="M82">
        <v>81</v>
      </c>
      <c r="N82">
        <v>1</v>
      </c>
      <c r="O82">
        <v>0</v>
      </c>
    </row>
    <row r="83" spans="13:15">
      <c r="M83">
        <v>82</v>
      </c>
      <c r="N83">
        <v>1</v>
      </c>
      <c r="O83">
        <v>0</v>
      </c>
    </row>
    <row r="84" spans="13:15">
      <c r="M84">
        <v>83</v>
      </c>
      <c r="N84">
        <v>1</v>
      </c>
      <c r="O84">
        <v>0</v>
      </c>
    </row>
    <row r="85" spans="13:15">
      <c r="M85">
        <v>84</v>
      </c>
      <c r="N85">
        <v>1</v>
      </c>
      <c r="O85">
        <v>0</v>
      </c>
    </row>
    <row r="86" spans="13:15">
      <c r="M86">
        <v>85</v>
      </c>
      <c r="N86">
        <v>1</v>
      </c>
      <c r="O86">
        <v>0</v>
      </c>
    </row>
    <row r="87" spans="13:15">
      <c r="M87">
        <v>86</v>
      </c>
      <c r="N87">
        <v>1</v>
      </c>
      <c r="O87">
        <v>0</v>
      </c>
    </row>
    <row r="88" spans="13:15">
      <c r="M88">
        <v>87</v>
      </c>
      <c r="N88">
        <v>1</v>
      </c>
      <c r="O88">
        <v>0</v>
      </c>
    </row>
    <row r="89" spans="13:15">
      <c r="M89">
        <v>88</v>
      </c>
      <c r="N89">
        <v>1</v>
      </c>
      <c r="O89">
        <v>0</v>
      </c>
    </row>
    <row r="90" spans="13:15">
      <c r="M90">
        <v>89</v>
      </c>
      <c r="N90">
        <v>1</v>
      </c>
      <c r="O90">
        <v>0</v>
      </c>
    </row>
    <row r="91" spans="13:15">
      <c r="M91">
        <v>90</v>
      </c>
      <c r="N91">
        <v>1</v>
      </c>
      <c r="O91">
        <v>0</v>
      </c>
    </row>
    <row r="92" spans="13:15">
      <c r="M92">
        <v>91</v>
      </c>
      <c r="N92">
        <v>1</v>
      </c>
      <c r="O92">
        <v>0</v>
      </c>
    </row>
    <row r="93" spans="13:15">
      <c r="M93">
        <v>92</v>
      </c>
      <c r="N93">
        <v>1</v>
      </c>
      <c r="O93">
        <v>0</v>
      </c>
    </row>
    <row r="94" spans="13:15">
      <c r="M94">
        <v>93</v>
      </c>
      <c r="N94">
        <v>1</v>
      </c>
      <c r="O94">
        <v>0</v>
      </c>
    </row>
    <row r="95" spans="13:15">
      <c r="M95">
        <v>94</v>
      </c>
      <c r="N95">
        <v>1</v>
      </c>
      <c r="O95">
        <v>0</v>
      </c>
    </row>
    <row r="96" spans="13:15">
      <c r="M96">
        <v>95</v>
      </c>
      <c r="N96">
        <v>1</v>
      </c>
      <c r="O96">
        <v>0</v>
      </c>
    </row>
    <row r="97" spans="13:15">
      <c r="M97">
        <v>96</v>
      </c>
      <c r="N97">
        <v>1</v>
      </c>
      <c r="O97">
        <v>0</v>
      </c>
    </row>
    <row r="98" spans="13:15">
      <c r="M98">
        <v>97</v>
      </c>
      <c r="N98">
        <v>1</v>
      </c>
      <c r="O98">
        <v>0</v>
      </c>
    </row>
    <row r="99" spans="13:15">
      <c r="M99">
        <v>98</v>
      </c>
      <c r="N99">
        <v>1</v>
      </c>
      <c r="O99">
        <v>0</v>
      </c>
    </row>
    <row r="100" spans="13:15">
      <c r="M100">
        <v>99</v>
      </c>
      <c r="N100">
        <v>1</v>
      </c>
      <c r="O100">
        <v>0</v>
      </c>
    </row>
    <row r="101" spans="13:15">
      <c r="M101">
        <v>100</v>
      </c>
      <c r="N101">
        <v>1</v>
      </c>
      <c r="O101">
        <v>0</v>
      </c>
    </row>
    <row r="102" spans="13:15">
      <c r="N102">
        <v>100</v>
      </c>
      <c r="O102">
        <f>200-(R1*100)</f>
        <v>153</v>
      </c>
    </row>
  </sheetData>
  <hyperlinks>
    <hyperlink ref="A1" location="'TOC Gallery'!A1" display="'TOC Gallery'!A1" xr:uid="{0F8D300D-082F-4524-A886-AAAC62479C1D}"/>
  </hyperlink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0601A-5A2B-4F33-BE3C-E720995A6AF8}">
  <sheetPr codeName="Sheet13"/>
  <dimension ref="A1"/>
  <sheetViews>
    <sheetView showGridLines="0" zoomScaleNormal="100" workbookViewId="0"/>
  </sheetViews>
  <sheetFormatPr defaultRowHeight="15"/>
  <cols>
    <col min="1" max="16384" width="9.140625" style="10"/>
  </cols>
  <sheetData>
    <row r="1" spans="1:1">
      <c r="A1" s="16">
        <v>3</v>
      </c>
    </row>
  </sheetData>
  <hyperlinks>
    <hyperlink ref="A1" location="'TOC Gallery'!A1" tooltip="Go To: Table of Contents" display="'TOC Gallery'!A1" xr:uid="{98CDC585-AE94-4A89-A94E-6AC0B693524D}"/>
  </hyperlinks>
  <pageMargins left="0.7" right="0.7" top="0.75" bottom="0.75" header="0.3" footer="0.3"/>
  <pageSetup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CE070-3281-46B1-9C97-5A068A250526}">
  <sheetPr codeName="Sheet15"/>
  <dimension ref="A1"/>
  <sheetViews>
    <sheetView showGridLines="0" zoomScaleNormal="100" workbookViewId="0"/>
  </sheetViews>
  <sheetFormatPr defaultRowHeight="15"/>
  <cols>
    <col min="1" max="16384" width="9.140625" style="11"/>
  </cols>
  <sheetData>
    <row r="1" spans="1:1">
      <c r="A1" s="15">
        <v>3</v>
      </c>
    </row>
  </sheetData>
  <hyperlinks>
    <hyperlink ref="A1" location="'TOC Gallery'!A1" tooltip="Go To: Table of Contents" display="'TOC Gallery'!A1" xr:uid="{76F86FE7-49EB-4562-B5F1-70F896AFA1A5}"/>
  </hyperlinks>
  <pageMargins left="0.7" right="0.7" top="0.75" bottom="0.75" header="0.3" footer="0.3"/>
  <pageSetup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87761-81C9-4DBA-8DF1-55C5637071C4}">
  <dimension ref="A1:B2"/>
  <sheetViews>
    <sheetView workbookViewId="0">
      <selection activeCell="B2" sqref="B2"/>
    </sheetView>
  </sheetViews>
  <sheetFormatPr defaultRowHeight="15"/>
  <cols>
    <col min="2" max="2" width="61.85546875" bestFit="1" customWidth="1"/>
  </cols>
  <sheetData>
    <row r="1" spans="1:2">
      <c r="A1" s="2" t="s">
        <v>46</v>
      </c>
      <c r="B1" t="s">
        <v>47</v>
      </c>
    </row>
    <row r="2" spans="1:2">
      <c r="A2" s="2" t="s">
        <v>48</v>
      </c>
      <c r="B2" s="17" t="s">
        <v>49</v>
      </c>
    </row>
  </sheetData>
  <hyperlinks>
    <hyperlink ref="B2" r:id="rId1" xr:uid="{77E9AF65-2F15-4130-BA96-BFA9744931F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9</vt:i4>
      </vt:variant>
    </vt:vector>
  </HeadingPairs>
  <TitlesOfParts>
    <vt:vector size="29" baseType="lpstr">
      <vt:lpstr>TOC Gallery</vt:lpstr>
      <vt:lpstr>Control</vt:lpstr>
      <vt:lpstr>Dashboard</vt:lpstr>
      <vt:lpstr>Dashboard Dark</vt:lpstr>
      <vt:lpstr>Steps</vt:lpstr>
      <vt:lpstr>Steps - Follow Along</vt:lpstr>
      <vt:lpstr>Checklist</vt:lpstr>
      <vt:lpstr>Steps - Checklist</vt:lpstr>
      <vt:lpstr>Expense Report</vt:lpstr>
      <vt:lpstr>Steps - Exp Report</vt:lpstr>
      <vt:lpstr>Donut</vt:lpstr>
      <vt:lpstr>Progress Bar</vt:lpstr>
      <vt:lpstr>Dot</vt:lpstr>
      <vt:lpstr>Scorecard</vt:lpstr>
      <vt:lpstr>Calendar</vt:lpstr>
      <vt:lpstr>Waffle</vt:lpstr>
      <vt:lpstr>Gauge</vt:lpstr>
      <vt:lpstr>Dashboard Vertical</vt:lpstr>
      <vt:lpstr>Dashboard Dark Vertical</vt:lpstr>
      <vt:lpstr>Source</vt:lpstr>
      <vt:lpstr>'Steps - Exp Report'!ColumnTitle1</vt:lpstr>
      <vt:lpstr>ColumnTitle1</vt:lpstr>
      <vt:lpstr>'Expense Report'!Print_Titles</vt:lpstr>
      <vt:lpstr>RowTitleRegion1..C3</vt:lpstr>
      <vt:lpstr>RowTitleRegion2..G3</vt:lpstr>
      <vt:lpstr>RowTitleRegion3..L4</vt:lpstr>
      <vt:lpstr>RowTitleRegion4..C7</vt:lpstr>
      <vt:lpstr>RowTitleRegion5..G7</vt:lpstr>
      <vt:lpstr>RowTitleRegion6..K7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cp:lastPrinted>2023-06-13T19:08:07Z</cp:lastPrinted>
  <dcterms:created xsi:type="dcterms:W3CDTF">2023-06-12T21:34:15Z</dcterms:created>
  <dcterms:modified xsi:type="dcterms:W3CDTF">2023-08-22T19:01:45Z</dcterms:modified>
</cp:coreProperties>
</file>